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Items" sheetId="2" state="visible" r:id="rId2"/>
    <sheet name="Moveme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##"/>
    <numFmt numFmtId="165" formatCode="DD.MM.YYYY"/>
    <numFmt numFmtId="166" formatCode="&quot;₺&quot;#,##0.00"/>
  </numFmts>
  <fonts count="7">
    <font>
      <name val="Calibri"/>
      <family val="2"/>
      <color theme="1"/>
      <sz val="11"/>
      <scheme val="minor"/>
    </font>
    <font>
      <b val="1"/>
      <color rgb="00050505"/>
      <sz val="18"/>
    </font>
    <font>
      <color rgb="006B6B73"/>
      <sz val="12"/>
    </font>
    <font>
      <i val="1"/>
      <color rgb="006B6B73"/>
    </font>
    <font>
      <b val="1"/>
      <color rgb="00B25E00"/>
      <sz val="12"/>
      <u val="single"/>
    </font>
    <font>
      <color rgb="00B25E00"/>
      <u val="single"/>
    </font>
    <font>
      <b val="1"/>
      <color rgb="00050505"/>
    </font>
  </fonts>
  <fills count="4">
    <fill>
      <patternFill/>
    </fill>
    <fill>
      <patternFill patternType="gray125"/>
    </fill>
    <fill>
      <patternFill patternType="solid">
        <fgColor rgb="00FFF2E0"/>
      </patternFill>
    </fill>
    <fill>
      <patternFill patternType="solid">
        <fgColor rgb="00F6F4F1"/>
      </patternFill>
    </fill>
  </fills>
  <borders count="2">
    <border>
      <left/>
      <right/>
      <top/>
      <bottom/>
      <diagonal/>
    </border>
    <border>
      <left style="thin">
        <color rgb="00ECEDEF"/>
      </left>
      <right style="thin">
        <color rgb="00ECEDEF"/>
      </right>
      <top style="thin">
        <color rgb="00ECEDEF"/>
      </top>
      <bottom style="thin">
        <color rgb="00ECED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164" fontId="0" fillId="3" borderId="0" pivotButton="0" quotePrefix="0" xfId="0"/>
    <xf numFmtId="2" fontId="0" fillId="3" borderId="0" pivotButton="0" quotePrefix="0" xfId="0"/>
    <xf numFmtId="1" fontId="0" fillId="3" borderId="0" pivotButton="0" quotePrefix="0" xfId="0"/>
    <xf numFmtId="0" fontId="0" fillId="3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1">
    <dxf>
      <font>
        <b val="1"/>
        <color rgb="00C8102E"/>
      </font>
      <fill>
        <patternFill patternType="solid">
          <fgColor rgb="00FDEC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s.apple.com/app/id6815307924?ct=xlsx-stok-takip&amp;mt=8" TargetMode="External" Id="rId1" /><Relationship Type="http://schemas.openxmlformats.org/officeDocument/2006/relationships/hyperlink" Target="https://cetele.site/en/templates/stock-tracking-template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Çetele · Stock tracking template</t>
        </is>
      </c>
    </row>
    <row r="2">
      <c r="A2" s="2" t="inlineStr">
        <is>
          <t>Free Excel template · also opens in Google Sheets and Numbers</t>
        </is>
      </c>
    </row>
    <row r="4" ht="32" customHeight="1">
      <c r="A4" s="3" t="inlineStr">
        <is>
          <t>1. On “Items”, list every item with its unit and reorder level (the amount at which you order more).</t>
        </is>
      </c>
    </row>
    <row r="5" ht="32" customHeight="1">
      <c r="A5" s="3" t="inlineStr">
        <is>
          <t>2. Enter every purchase, use, sale and waste on “Movements” as one row: date, item, type, quantity.</t>
        </is>
      </c>
    </row>
    <row r="6" ht="32" customHeight="1">
      <c r="A6" s="3" t="inlineStr">
        <is>
          <t>3. “Items” works out stock on hand, the daily average of the last 30 days and how many days the stock will last.</t>
        </is>
      </c>
    </row>
    <row r="7" ht="32" customHeight="1">
      <c r="A7" s="3" t="inlineStr">
        <is>
          <t>4. After a stock count, add a “Count gap” row for the difference: minus if you found less, plus if you found more.</t>
        </is>
      </c>
    </row>
    <row r="8" ht="32" customHeight="1">
      <c r="A8" s="3" t="inlineStr">
        <is>
          <t>5. Grey cells are formulas; type only in the white ones.</t>
        </is>
      </c>
    </row>
    <row r="10">
      <c r="A10" s="4" t="inlineStr">
        <is>
          <t>Example rows are dated relative to today; delete them and start with your own.</t>
        </is>
      </c>
    </row>
    <row r="12" ht="34" customHeight="1">
      <c r="A12" s="5" t="inlineStr">
        <is>
          <t>Rather have this done on your phone by itself? Çetele — free on iPhone</t>
        </is>
      </c>
    </row>
    <row r="13">
      <c r="A13" s="6" t="inlineStr">
        <is>
          <t>https://cetele.site/en/templates/stock-tracking-template/</t>
        </is>
      </c>
    </row>
  </sheetData>
  <hyperlinks>
    <hyperlink xmlns:r="http://schemas.openxmlformats.org/officeDocument/2006/relationships" ref="A12" r:id="rId1"/>
    <hyperlink xmlns:r="http://schemas.openxmlformats.org/officeDocument/2006/relationships" ref="A1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13" customWidth="1" min="3" max="3"/>
    <col width="11" customWidth="1" min="4" max="4"/>
    <col width="18" customWidth="1" min="5" max="5"/>
    <col width="14" customWidth="1" min="6" max="6"/>
    <col width="13" customWidth="1" min="7" max="7"/>
    <col width="13" customWidth="1" min="8" max="8"/>
  </cols>
  <sheetData>
    <row r="1" ht="30" customHeight="1">
      <c r="A1" s="7" t="inlineStr">
        <is>
          <t>Item</t>
        </is>
      </c>
      <c r="B1" s="7" t="inlineStr">
        <is>
          <t>Unit</t>
        </is>
      </c>
      <c r="C1" s="7" t="inlineStr">
        <is>
          <t>Reorder level</t>
        </is>
      </c>
      <c r="D1" s="7" t="inlineStr">
        <is>
          <t>Stock</t>
        </is>
      </c>
      <c r="E1" s="7" t="inlineStr">
        <is>
          <t>Used in last 30 days</t>
        </is>
      </c>
      <c r="F1" s="7" t="inlineStr">
        <is>
          <t>Daily average</t>
        </is>
      </c>
      <c r="G1" s="7" t="inlineStr">
        <is>
          <t>Days left</t>
        </is>
      </c>
      <c r="H1" s="7" t="inlineStr">
        <is>
          <t>Status</t>
        </is>
      </c>
    </row>
    <row r="2">
      <c r="A2" t="inlineStr">
        <is>
          <t>Flour</t>
        </is>
      </c>
      <c r="B2" t="inlineStr">
        <is>
          <t>kg</t>
        </is>
      </c>
      <c r="C2" t="n">
        <v>25</v>
      </c>
      <c r="D2" s="8">
        <f>IF($A2="","",SUMIFS('Movements'!$D:$D,'Movements'!$B:$B,$A2,'Movements'!$C:$C,"Purchase")+SUMIFS('Movements'!$D:$D,'Movements'!$B:$B,$A2,'Movements'!$C:$C,"Count gap")-SUMIFS('Movements'!$D:$D,'Movements'!$B:$B,$A2,'Movements'!$C:$C,"Use")-SUMIFS('Movements'!$D:$D,'Movements'!$B:$B,$A2,'Movements'!$C:$C,"Sale")-SUMIFS('Movements'!$D:$D,'Movements'!$B:$B,$A2,'Movements'!$C:$C,"Waste"))</f>
        <v/>
      </c>
      <c r="E2" s="8">
        <f>IF($A2="","",SUMIFS('Movements'!$D:$D,'Movements'!$B:$B,$A2,'Movements'!$C:$C,"Use",'Movements'!$A:$A,"&gt;="&amp;(TODAY()-30))+SUMIFS('Movements'!$D:$D,'Movements'!$B:$B,$A2,'Movements'!$C:$C,"Sale",'Movements'!$A:$A,"&gt;="&amp;(TODAY()-30)))</f>
        <v/>
      </c>
      <c r="F2" s="9">
        <f>IF(OR($A2="",E2=0),"",E2/30)</f>
        <v/>
      </c>
      <c r="G2" s="10">
        <f>IF(OR(F2="",F2=0),"",ROUND(D2/F2,0))</f>
        <v/>
      </c>
      <c r="H2" s="11">
        <f>IF($A2="","",IF(D2&lt;=C2,"Order now","OK"))</f>
        <v/>
      </c>
    </row>
    <row r="3">
      <c r="A3" t="inlineStr">
        <is>
          <t>Sugar</t>
        </is>
      </c>
      <c r="B3" t="inlineStr">
        <is>
          <t>kg</t>
        </is>
      </c>
      <c r="C3" t="n">
        <v>10</v>
      </c>
      <c r="D3" s="8">
        <f>IF($A3="","",SUMIFS('Movements'!$D:$D,'Movements'!$B:$B,$A3,'Movements'!$C:$C,"Purchase")+SUMIFS('Movements'!$D:$D,'Movements'!$B:$B,$A3,'Movements'!$C:$C,"Count gap")-SUMIFS('Movements'!$D:$D,'Movements'!$B:$B,$A3,'Movements'!$C:$C,"Use")-SUMIFS('Movements'!$D:$D,'Movements'!$B:$B,$A3,'Movements'!$C:$C,"Sale")-SUMIFS('Movements'!$D:$D,'Movements'!$B:$B,$A3,'Movements'!$C:$C,"Waste"))</f>
        <v/>
      </c>
      <c r="E3" s="8">
        <f>IF($A3="","",SUMIFS('Movements'!$D:$D,'Movements'!$B:$B,$A3,'Movements'!$C:$C,"Use",'Movements'!$A:$A,"&gt;="&amp;(TODAY()-30))+SUMIFS('Movements'!$D:$D,'Movements'!$B:$B,$A3,'Movements'!$C:$C,"Sale",'Movements'!$A:$A,"&gt;="&amp;(TODAY()-30)))</f>
        <v/>
      </c>
      <c r="F3" s="9">
        <f>IF(OR($A3="",E3=0),"",E3/30)</f>
        <v/>
      </c>
      <c r="G3" s="10">
        <f>IF(OR(F3="",F3=0),"",ROUND(D3/F3,0))</f>
        <v/>
      </c>
      <c r="H3" s="11">
        <f>IF($A3="","",IF(D3&lt;=C3,"Order now","OK"))</f>
        <v/>
      </c>
    </row>
    <row r="4">
      <c r="A4" t="inlineStr">
        <is>
          <t>Butter</t>
        </is>
      </c>
      <c r="B4" t="inlineStr">
        <is>
          <t>kg</t>
        </is>
      </c>
      <c r="C4" t="n">
        <v>8</v>
      </c>
      <c r="D4" s="8">
        <f>IF($A4="","",SUMIFS('Movements'!$D:$D,'Movements'!$B:$B,$A4,'Movements'!$C:$C,"Purchase")+SUMIFS('Movements'!$D:$D,'Movements'!$B:$B,$A4,'Movements'!$C:$C,"Count gap")-SUMIFS('Movements'!$D:$D,'Movements'!$B:$B,$A4,'Movements'!$C:$C,"Use")-SUMIFS('Movements'!$D:$D,'Movements'!$B:$B,$A4,'Movements'!$C:$C,"Sale")-SUMIFS('Movements'!$D:$D,'Movements'!$B:$B,$A4,'Movements'!$C:$C,"Waste"))</f>
        <v/>
      </c>
      <c r="E4" s="8">
        <f>IF($A4="","",SUMIFS('Movements'!$D:$D,'Movements'!$B:$B,$A4,'Movements'!$C:$C,"Use",'Movements'!$A:$A,"&gt;="&amp;(TODAY()-30))+SUMIFS('Movements'!$D:$D,'Movements'!$B:$B,$A4,'Movements'!$C:$C,"Sale",'Movements'!$A:$A,"&gt;="&amp;(TODAY()-30)))</f>
        <v/>
      </c>
      <c r="F4" s="9">
        <f>IF(OR($A4="",E4=0),"",E4/30)</f>
        <v/>
      </c>
      <c r="G4" s="10">
        <f>IF(OR(F4="",F4=0),"",ROUND(D4/F4,0))</f>
        <v/>
      </c>
      <c r="H4" s="11">
        <f>IF($A4="","",IF(D4&lt;=C4,"Order now","OK"))</f>
        <v/>
      </c>
    </row>
    <row r="5">
      <c r="A5" t="inlineStr">
        <is>
          <t>Coffee beans</t>
        </is>
      </c>
      <c r="B5" t="inlineStr">
        <is>
          <t>kg</t>
        </is>
      </c>
      <c r="C5" t="n">
        <v>3</v>
      </c>
      <c r="D5" s="8">
        <f>IF($A5="","",SUMIFS('Movements'!$D:$D,'Movements'!$B:$B,$A5,'Movements'!$C:$C,"Purchase")+SUMIFS('Movements'!$D:$D,'Movements'!$B:$B,$A5,'Movements'!$C:$C,"Count gap")-SUMIFS('Movements'!$D:$D,'Movements'!$B:$B,$A5,'Movements'!$C:$C,"Use")-SUMIFS('Movements'!$D:$D,'Movements'!$B:$B,$A5,'Movements'!$C:$C,"Sale")-SUMIFS('Movements'!$D:$D,'Movements'!$B:$B,$A5,'Movements'!$C:$C,"Waste"))</f>
        <v/>
      </c>
      <c r="E5" s="8">
        <f>IF($A5="","",SUMIFS('Movements'!$D:$D,'Movements'!$B:$B,$A5,'Movements'!$C:$C,"Use",'Movements'!$A:$A,"&gt;="&amp;(TODAY()-30))+SUMIFS('Movements'!$D:$D,'Movements'!$B:$B,$A5,'Movements'!$C:$C,"Sale",'Movements'!$A:$A,"&gt;="&amp;(TODAY()-30)))</f>
        <v/>
      </c>
      <c r="F5" s="9">
        <f>IF(OR($A5="",E5=0),"",E5/30)</f>
        <v/>
      </c>
      <c r="G5" s="10">
        <f>IF(OR(F5="",F5=0),"",ROUND(D5/F5,0))</f>
        <v/>
      </c>
      <c r="H5" s="11">
        <f>IF($A5="","",IF(D5&lt;=C5,"Order now","OK"))</f>
        <v/>
      </c>
    </row>
    <row r="6">
      <c r="A6" t="inlineStr">
        <is>
          <t>Milk</t>
        </is>
      </c>
      <c r="B6" t="inlineStr">
        <is>
          <t>L</t>
        </is>
      </c>
      <c r="C6" t="n">
        <v>10</v>
      </c>
      <c r="D6" s="8">
        <f>IF($A6="","",SUMIFS('Movements'!$D:$D,'Movements'!$B:$B,$A6,'Movements'!$C:$C,"Purchase")+SUMIFS('Movements'!$D:$D,'Movements'!$B:$B,$A6,'Movements'!$C:$C,"Count gap")-SUMIFS('Movements'!$D:$D,'Movements'!$B:$B,$A6,'Movements'!$C:$C,"Use")-SUMIFS('Movements'!$D:$D,'Movements'!$B:$B,$A6,'Movements'!$C:$C,"Sale")-SUMIFS('Movements'!$D:$D,'Movements'!$B:$B,$A6,'Movements'!$C:$C,"Waste"))</f>
        <v/>
      </c>
      <c r="E6" s="8">
        <f>IF($A6="","",SUMIFS('Movements'!$D:$D,'Movements'!$B:$B,$A6,'Movements'!$C:$C,"Use",'Movements'!$A:$A,"&gt;="&amp;(TODAY()-30))+SUMIFS('Movements'!$D:$D,'Movements'!$B:$B,$A6,'Movements'!$C:$C,"Sale",'Movements'!$A:$A,"&gt;="&amp;(TODAY()-30)))</f>
        <v/>
      </c>
      <c r="F6" s="9">
        <f>IF(OR($A6="",E6=0),"",E6/30)</f>
        <v/>
      </c>
      <c r="G6" s="10">
        <f>IF(OR(F6="",F6=0),"",ROUND(D6/F6,0))</f>
        <v/>
      </c>
      <c r="H6" s="11">
        <f>IF($A6="","",IF(D6&lt;=C6,"Order now","OK"))</f>
        <v/>
      </c>
    </row>
    <row r="7">
      <c r="A7" t="inlineStr">
        <is>
          <t>Boxes</t>
        </is>
      </c>
      <c r="B7" t="inlineStr">
        <is>
          <t>pcs</t>
        </is>
      </c>
      <c r="C7" t="n">
        <v>50</v>
      </c>
      <c r="D7" s="8">
        <f>IF($A7="","",SUMIFS('Movements'!$D:$D,'Movements'!$B:$B,$A7,'Movements'!$C:$C,"Purchase")+SUMIFS('Movements'!$D:$D,'Movements'!$B:$B,$A7,'Movements'!$C:$C,"Count gap")-SUMIFS('Movements'!$D:$D,'Movements'!$B:$B,$A7,'Movements'!$C:$C,"Use")-SUMIFS('Movements'!$D:$D,'Movements'!$B:$B,$A7,'Movements'!$C:$C,"Sale")-SUMIFS('Movements'!$D:$D,'Movements'!$B:$B,$A7,'Movements'!$C:$C,"Waste"))</f>
        <v/>
      </c>
      <c r="E7" s="8">
        <f>IF($A7="","",SUMIFS('Movements'!$D:$D,'Movements'!$B:$B,$A7,'Movements'!$C:$C,"Use",'Movements'!$A:$A,"&gt;="&amp;(TODAY()-30))+SUMIFS('Movements'!$D:$D,'Movements'!$B:$B,$A7,'Movements'!$C:$C,"Sale",'Movements'!$A:$A,"&gt;="&amp;(TODAY()-30)))</f>
        <v/>
      </c>
      <c r="F7" s="9">
        <f>IF(OR($A7="",E7=0),"",E7/30)</f>
        <v/>
      </c>
      <c r="G7" s="10">
        <f>IF(OR(F7="",F7=0),"",ROUND(D7/F7,0))</f>
        <v/>
      </c>
      <c r="H7" s="11">
        <f>IF($A7="","",IF(D7&lt;=C7,"Order now","OK"))</f>
        <v/>
      </c>
    </row>
    <row r="8">
      <c r="D8" s="8">
        <f>IF($A8="","",SUMIFS('Movements'!$D:$D,'Movements'!$B:$B,$A8,'Movements'!$C:$C,"Purchase")+SUMIFS('Movements'!$D:$D,'Movements'!$B:$B,$A8,'Movements'!$C:$C,"Count gap")-SUMIFS('Movements'!$D:$D,'Movements'!$B:$B,$A8,'Movements'!$C:$C,"Use")-SUMIFS('Movements'!$D:$D,'Movements'!$B:$B,$A8,'Movements'!$C:$C,"Sale")-SUMIFS('Movements'!$D:$D,'Movements'!$B:$B,$A8,'Movements'!$C:$C,"Waste"))</f>
        <v/>
      </c>
      <c r="E8" s="8">
        <f>IF($A8="","",SUMIFS('Movements'!$D:$D,'Movements'!$B:$B,$A8,'Movements'!$C:$C,"Use",'Movements'!$A:$A,"&gt;="&amp;(TODAY()-30))+SUMIFS('Movements'!$D:$D,'Movements'!$B:$B,$A8,'Movements'!$C:$C,"Sale",'Movements'!$A:$A,"&gt;="&amp;(TODAY()-30)))</f>
        <v/>
      </c>
      <c r="F8" s="9">
        <f>IF(OR($A8="",E8=0),"",E8/30)</f>
        <v/>
      </c>
      <c r="G8" s="10">
        <f>IF(OR(F8="",F8=0),"",ROUND(D8/F8,0))</f>
        <v/>
      </c>
      <c r="H8" s="11">
        <f>IF($A8="","",IF(D8&lt;=C8,"Order now","OK"))</f>
        <v/>
      </c>
    </row>
    <row r="9">
      <c r="D9" s="8">
        <f>IF($A9="","",SUMIFS('Movements'!$D:$D,'Movements'!$B:$B,$A9,'Movements'!$C:$C,"Purchase")+SUMIFS('Movements'!$D:$D,'Movements'!$B:$B,$A9,'Movements'!$C:$C,"Count gap")-SUMIFS('Movements'!$D:$D,'Movements'!$B:$B,$A9,'Movements'!$C:$C,"Use")-SUMIFS('Movements'!$D:$D,'Movements'!$B:$B,$A9,'Movements'!$C:$C,"Sale")-SUMIFS('Movements'!$D:$D,'Movements'!$B:$B,$A9,'Movements'!$C:$C,"Waste"))</f>
        <v/>
      </c>
      <c r="E9" s="8">
        <f>IF($A9="","",SUMIFS('Movements'!$D:$D,'Movements'!$B:$B,$A9,'Movements'!$C:$C,"Use",'Movements'!$A:$A,"&gt;="&amp;(TODAY()-30))+SUMIFS('Movements'!$D:$D,'Movements'!$B:$B,$A9,'Movements'!$C:$C,"Sale",'Movements'!$A:$A,"&gt;="&amp;(TODAY()-30)))</f>
        <v/>
      </c>
      <c r="F9" s="9">
        <f>IF(OR($A9="",E9=0),"",E9/30)</f>
        <v/>
      </c>
      <c r="G9" s="10">
        <f>IF(OR(F9="",F9=0),"",ROUND(D9/F9,0))</f>
        <v/>
      </c>
      <c r="H9" s="11">
        <f>IF($A9="","",IF(D9&lt;=C9,"Order now","OK"))</f>
        <v/>
      </c>
    </row>
    <row r="10">
      <c r="D10" s="8">
        <f>IF($A10="","",SUMIFS('Movements'!$D:$D,'Movements'!$B:$B,$A10,'Movements'!$C:$C,"Purchase")+SUMIFS('Movements'!$D:$D,'Movements'!$B:$B,$A10,'Movements'!$C:$C,"Count gap")-SUMIFS('Movements'!$D:$D,'Movements'!$B:$B,$A10,'Movements'!$C:$C,"Use")-SUMIFS('Movements'!$D:$D,'Movements'!$B:$B,$A10,'Movements'!$C:$C,"Sale")-SUMIFS('Movements'!$D:$D,'Movements'!$B:$B,$A10,'Movements'!$C:$C,"Waste"))</f>
        <v/>
      </c>
      <c r="E10" s="8">
        <f>IF($A10="","",SUMIFS('Movements'!$D:$D,'Movements'!$B:$B,$A10,'Movements'!$C:$C,"Use",'Movements'!$A:$A,"&gt;="&amp;(TODAY()-30))+SUMIFS('Movements'!$D:$D,'Movements'!$B:$B,$A10,'Movements'!$C:$C,"Sale",'Movements'!$A:$A,"&gt;="&amp;(TODAY()-30)))</f>
        <v/>
      </c>
      <c r="F10" s="9">
        <f>IF(OR($A10="",E10=0),"",E10/30)</f>
        <v/>
      </c>
      <c r="G10" s="10">
        <f>IF(OR(F10="",F10=0),"",ROUND(D10/F10,0))</f>
        <v/>
      </c>
      <c r="H10" s="11">
        <f>IF($A10="","",IF(D10&lt;=C10,"Order now","OK"))</f>
        <v/>
      </c>
    </row>
    <row r="11">
      <c r="D11" s="8">
        <f>IF($A11="","",SUMIFS('Movements'!$D:$D,'Movements'!$B:$B,$A11,'Movements'!$C:$C,"Purchase")+SUMIFS('Movements'!$D:$D,'Movements'!$B:$B,$A11,'Movements'!$C:$C,"Count gap")-SUMIFS('Movements'!$D:$D,'Movements'!$B:$B,$A11,'Movements'!$C:$C,"Use")-SUMIFS('Movements'!$D:$D,'Movements'!$B:$B,$A11,'Movements'!$C:$C,"Sale")-SUMIFS('Movements'!$D:$D,'Movements'!$B:$B,$A11,'Movements'!$C:$C,"Waste"))</f>
        <v/>
      </c>
      <c r="E11" s="8">
        <f>IF($A11="","",SUMIFS('Movements'!$D:$D,'Movements'!$B:$B,$A11,'Movements'!$C:$C,"Use",'Movements'!$A:$A,"&gt;="&amp;(TODAY()-30))+SUMIFS('Movements'!$D:$D,'Movements'!$B:$B,$A11,'Movements'!$C:$C,"Sale",'Movements'!$A:$A,"&gt;="&amp;(TODAY()-30)))</f>
        <v/>
      </c>
      <c r="F11" s="9">
        <f>IF(OR($A11="",E11=0),"",E11/30)</f>
        <v/>
      </c>
      <c r="G11" s="10">
        <f>IF(OR(F11="",F11=0),"",ROUND(D11/F11,0))</f>
        <v/>
      </c>
      <c r="H11" s="11">
        <f>IF($A11="","",IF(D11&lt;=C11,"Order now","OK"))</f>
        <v/>
      </c>
    </row>
    <row r="12">
      <c r="D12" s="8">
        <f>IF($A12="","",SUMIFS('Movements'!$D:$D,'Movements'!$B:$B,$A12,'Movements'!$C:$C,"Purchase")+SUMIFS('Movements'!$D:$D,'Movements'!$B:$B,$A12,'Movements'!$C:$C,"Count gap")-SUMIFS('Movements'!$D:$D,'Movements'!$B:$B,$A12,'Movements'!$C:$C,"Use")-SUMIFS('Movements'!$D:$D,'Movements'!$B:$B,$A12,'Movements'!$C:$C,"Sale")-SUMIFS('Movements'!$D:$D,'Movements'!$B:$B,$A12,'Movements'!$C:$C,"Waste"))</f>
        <v/>
      </c>
      <c r="E12" s="8">
        <f>IF($A12="","",SUMIFS('Movements'!$D:$D,'Movements'!$B:$B,$A12,'Movements'!$C:$C,"Use",'Movements'!$A:$A,"&gt;="&amp;(TODAY()-30))+SUMIFS('Movements'!$D:$D,'Movements'!$B:$B,$A12,'Movements'!$C:$C,"Sale",'Movements'!$A:$A,"&gt;="&amp;(TODAY()-30)))</f>
        <v/>
      </c>
      <c r="F12" s="9">
        <f>IF(OR($A12="",E12=0),"",E12/30)</f>
        <v/>
      </c>
      <c r="G12" s="10">
        <f>IF(OR(F12="",F12=0),"",ROUND(D12/F12,0))</f>
        <v/>
      </c>
      <c r="H12" s="11">
        <f>IF($A12="","",IF(D12&lt;=C12,"Order now","OK"))</f>
        <v/>
      </c>
    </row>
    <row r="13">
      <c r="D13" s="8">
        <f>IF($A13="","",SUMIFS('Movements'!$D:$D,'Movements'!$B:$B,$A13,'Movements'!$C:$C,"Purchase")+SUMIFS('Movements'!$D:$D,'Movements'!$B:$B,$A13,'Movements'!$C:$C,"Count gap")-SUMIFS('Movements'!$D:$D,'Movements'!$B:$B,$A13,'Movements'!$C:$C,"Use")-SUMIFS('Movements'!$D:$D,'Movements'!$B:$B,$A13,'Movements'!$C:$C,"Sale")-SUMIFS('Movements'!$D:$D,'Movements'!$B:$B,$A13,'Movements'!$C:$C,"Waste"))</f>
        <v/>
      </c>
      <c r="E13" s="8">
        <f>IF($A13="","",SUMIFS('Movements'!$D:$D,'Movements'!$B:$B,$A13,'Movements'!$C:$C,"Use",'Movements'!$A:$A,"&gt;="&amp;(TODAY()-30))+SUMIFS('Movements'!$D:$D,'Movements'!$B:$B,$A13,'Movements'!$C:$C,"Sale",'Movements'!$A:$A,"&gt;="&amp;(TODAY()-30)))</f>
        <v/>
      </c>
      <c r="F13" s="9">
        <f>IF(OR($A13="",E13=0),"",E13/30)</f>
        <v/>
      </c>
      <c r="G13" s="10">
        <f>IF(OR(F13="",F13=0),"",ROUND(D13/F13,0))</f>
        <v/>
      </c>
      <c r="H13" s="11">
        <f>IF($A13="","",IF(D13&lt;=C13,"Order now","OK"))</f>
        <v/>
      </c>
    </row>
    <row r="14">
      <c r="D14" s="8">
        <f>IF($A14="","",SUMIFS('Movements'!$D:$D,'Movements'!$B:$B,$A14,'Movements'!$C:$C,"Purchase")+SUMIFS('Movements'!$D:$D,'Movements'!$B:$B,$A14,'Movements'!$C:$C,"Count gap")-SUMIFS('Movements'!$D:$D,'Movements'!$B:$B,$A14,'Movements'!$C:$C,"Use")-SUMIFS('Movements'!$D:$D,'Movements'!$B:$B,$A14,'Movements'!$C:$C,"Sale")-SUMIFS('Movements'!$D:$D,'Movements'!$B:$B,$A14,'Movements'!$C:$C,"Waste"))</f>
        <v/>
      </c>
      <c r="E14" s="8">
        <f>IF($A14="","",SUMIFS('Movements'!$D:$D,'Movements'!$B:$B,$A14,'Movements'!$C:$C,"Use",'Movements'!$A:$A,"&gt;="&amp;(TODAY()-30))+SUMIFS('Movements'!$D:$D,'Movements'!$B:$B,$A14,'Movements'!$C:$C,"Sale",'Movements'!$A:$A,"&gt;="&amp;(TODAY()-30)))</f>
        <v/>
      </c>
      <c r="F14" s="9">
        <f>IF(OR($A14="",E14=0),"",E14/30)</f>
        <v/>
      </c>
      <c r="G14" s="10">
        <f>IF(OR(F14="",F14=0),"",ROUND(D14/F14,0))</f>
        <v/>
      </c>
      <c r="H14" s="11">
        <f>IF($A14="","",IF(D14&lt;=C14,"Order now","OK"))</f>
        <v/>
      </c>
    </row>
    <row r="15">
      <c r="D15" s="8">
        <f>IF($A15="","",SUMIFS('Movements'!$D:$D,'Movements'!$B:$B,$A15,'Movements'!$C:$C,"Purchase")+SUMIFS('Movements'!$D:$D,'Movements'!$B:$B,$A15,'Movements'!$C:$C,"Count gap")-SUMIFS('Movements'!$D:$D,'Movements'!$B:$B,$A15,'Movements'!$C:$C,"Use")-SUMIFS('Movements'!$D:$D,'Movements'!$B:$B,$A15,'Movements'!$C:$C,"Sale")-SUMIFS('Movements'!$D:$D,'Movements'!$B:$B,$A15,'Movements'!$C:$C,"Waste"))</f>
        <v/>
      </c>
      <c r="E15" s="8">
        <f>IF($A15="","",SUMIFS('Movements'!$D:$D,'Movements'!$B:$B,$A15,'Movements'!$C:$C,"Use",'Movements'!$A:$A,"&gt;="&amp;(TODAY()-30))+SUMIFS('Movements'!$D:$D,'Movements'!$B:$B,$A15,'Movements'!$C:$C,"Sale",'Movements'!$A:$A,"&gt;="&amp;(TODAY()-30)))</f>
        <v/>
      </c>
      <c r="F15" s="9">
        <f>IF(OR($A15="",E15=0),"",E15/30)</f>
        <v/>
      </c>
      <c r="G15" s="10">
        <f>IF(OR(F15="",F15=0),"",ROUND(D15/F15,0))</f>
        <v/>
      </c>
      <c r="H15" s="11">
        <f>IF($A15="","",IF(D15&lt;=C15,"Order now","OK"))</f>
        <v/>
      </c>
    </row>
    <row r="16">
      <c r="D16" s="8">
        <f>IF($A16="","",SUMIFS('Movements'!$D:$D,'Movements'!$B:$B,$A16,'Movements'!$C:$C,"Purchase")+SUMIFS('Movements'!$D:$D,'Movements'!$B:$B,$A16,'Movements'!$C:$C,"Count gap")-SUMIFS('Movements'!$D:$D,'Movements'!$B:$B,$A16,'Movements'!$C:$C,"Use")-SUMIFS('Movements'!$D:$D,'Movements'!$B:$B,$A16,'Movements'!$C:$C,"Sale")-SUMIFS('Movements'!$D:$D,'Movements'!$B:$B,$A16,'Movements'!$C:$C,"Waste"))</f>
        <v/>
      </c>
      <c r="E16" s="8">
        <f>IF($A16="","",SUMIFS('Movements'!$D:$D,'Movements'!$B:$B,$A16,'Movements'!$C:$C,"Use",'Movements'!$A:$A,"&gt;="&amp;(TODAY()-30))+SUMIFS('Movements'!$D:$D,'Movements'!$B:$B,$A16,'Movements'!$C:$C,"Sale",'Movements'!$A:$A,"&gt;="&amp;(TODAY()-30)))</f>
        <v/>
      </c>
      <c r="F16" s="9">
        <f>IF(OR($A16="",E16=0),"",E16/30)</f>
        <v/>
      </c>
      <c r="G16" s="10">
        <f>IF(OR(F16="",F16=0),"",ROUND(D16/F16,0))</f>
        <v/>
      </c>
      <c r="H16" s="11">
        <f>IF($A16="","",IF(D16&lt;=C16,"Order now","OK"))</f>
        <v/>
      </c>
    </row>
    <row r="17">
      <c r="D17" s="8">
        <f>IF($A17="","",SUMIFS('Movements'!$D:$D,'Movements'!$B:$B,$A17,'Movements'!$C:$C,"Purchase")+SUMIFS('Movements'!$D:$D,'Movements'!$B:$B,$A17,'Movements'!$C:$C,"Count gap")-SUMIFS('Movements'!$D:$D,'Movements'!$B:$B,$A17,'Movements'!$C:$C,"Use")-SUMIFS('Movements'!$D:$D,'Movements'!$B:$B,$A17,'Movements'!$C:$C,"Sale")-SUMIFS('Movements'!$D:$D,'Movements'!$B:$B,$A17,'Movements'!$C:$C,"Waste"))</f>
        <v/>
      </c>
      <c r="E17" s="8">
        <f>IF($A17="","",SUMIFS('Movements'!$D:$D,'Movements'!$B:$B,$A17,'Movements'!$C:$C,"Use",'Movements'!$A:$A,"&gt;="&amp;(TODAY()-30))+SUMIFS('Movements'!$D:$D,'Movements'!$B:$B,$A17,'Movements'!$C:$C,"Sale",'Movements'!$A:$A,"&gt;="&amp;(TODAY()-30)))</f>
        <v/>
      </c>
      <c r="F17" s="9">
        <f>IF(OR($A17="",E17=0),"",E17/30)</f>
        <v/>
      </c>
      <c r="G17" s="10">
        <f>IF(OR(F17="",F17=0),"",ROUND(D17/F17,0))</f>
        <v/>
      </c>
      <c r="H17" s="11">
        <f>IF($A17="","",IF(D17&lt;=C17,"Order now","OK"))</f>
        <v/>
      </c>
    </row>
    <row r="18">
      <c r="D18" s="8">
        <f>IF($A18="","",SUMIFS('Movements'!$D:$D,'Movements'!$B:$B,$A18,'Movements'!$C:$C,"Purchase")+SUMIFS('Movements'!$D:$D,'Movements'!$B:$B,$A18,'Movements'!$C:$C,"Count gap")-SUMIFS('Movements'!$D:$D,'Movements'!$B:$B,$A18,'Movements'!$C:$C,"Use")-SUMIFS('Movements'!$D:$D,'Movements'!$B:$B,$A18,'Movements'!$C:$C,"Sale")-SUMIFS('Movements'!$D:$D,'Movements'!$B:$B,$A18,'Movements'!$C:$C,"Waste"))</f>
        <v/>
      </c>
      <c r="E18" s="8">
        <f>IF($A18="","",SUMIFS('Movements'!$D:$D,'Movements'!$B:$B,$A18,'Movements'!$C:$C,"Use",'Movements'!$A:$A,"&gt;="&amp;(TODAY()-30))+SUMIFS('Movements'!$D:$D,'Movements'!$B:$B,$A18,'Movements'!$C:$C,"Sale",'Movements'!$A:$A,"&gt;="&amp;(TODAY()-30)))</f>
        <v/>
      </c>
      <c r="F18" s="9">
        <f>IF(OR($A18="",E18=0),"",E18/30)</f>
        <v/>
      </c>
      <c r="G18" s="10">
        <f>IF(OR(F18="",F18=0),"",ROUND(D18/F18,0))</f>
        <v/>
      </c>
      <c r="H18" s="11">
        <f>IF($A18="","",IF(D18&lt;=C18,"Order now","OK"))</f>
        <v/>
      </c>
    </row>
    <row r="19">
      <c r="D19" s="8">
        <f>IF($A19="","",SUMIFS('Movements'!$D:$D,'Movements'!$B:$B,$A19,'Movements'!$C:$C,"Purchase")+SUMIFS('Movements'!$D:$D,'Movements'!$B:$B,$A19,'Movements'!$C:$C,"Count gap")-SUMIFS('Movements'!$D:$D,'Movements'!$B:$B,$A19,'Movements'!$C:$C,"Use")-SUMIFS('Movements'!$D:$D,'Movements'!$B:$B,$A19,'Movements'!$C:$C,"Sale")-SUMIFS('Movements'!$D:$D,'Movements'!$B:$B,$A19,'Movements'!$C:$C,"Waste"))</f>
        <v/>
      </c>
      <c r="E19" s="8">
        <f>IF($A19="","",SUMIFS('Movements'!$D:$D,'Movements'!$B:$B,$A19,'Movements'!$C:$C,"Use",'Movements'!$A:$A,"&gt;="&amp;(TODAY()-30))+SUMIFS('Movements'!$D:$D,'Movements'!$B:$B,$A19,'Movements'!$C:$C,"Sale",'Movements'!$A:$A,"&gt;="&amp;(TODAY()-30)))</f>
        <v/>
      </c>
      <c r="F19" s="9">
        <f>IF(OR($A19="",E19=0),"",E19/30)</f>
        <v/>
      </c>
      <c r="G19" s="10">
        <f>IF(OR(F19="",F19=0),"",ROUND(D19/F19,0))</f>
        <v/>
      </c>
      <c r="H19" s="11">
        <f>IF($A19="","",IF(D19&lt;=C19,"Order now","OK"))</f>
        <v/>
      </c>
    </row>
    <row r="20">
      <c r="D20" s="8">
        <f>IF($A20="","",SUMIFS('Movements'!$D:$D,'Movements'!$B:$B,$A20,'Movements'!$C:$C,"Purchase")+SUMIFS('Movements'!$D:$D,'Movements'!$B:$B,$A20,'Movements'!$C:$C,"Count gap")-SUMIFS('Movements'!$D:$D,'Movements'!$B:$B,$A20,'Movements'!$C:$C,"Use")-SUMIFS('Movements'!$D:$D,'Movements'!$B:$B,$A20,'Movements'!$C:$C,"Sale")-SUMIFS('Movements'!$D:$D,'Movements'!$B:$B,$A20,'Movements'!$C:$C,"Waste"))</f>
        <v/>
      </c>
      <c r="E20" s="8">
        <f>IF($A20="","",SUMIFS('Movements'!$D:$D,'Movements'!$B:$B,$A20,'Movements'!$C:$C,"Use",'Movements'!$A:$A,"&gt;="&amp;(TODAY()-30))+SUMIFS('Movements'!$D:$D,'Movements'!$B:$B,$A20,'Movements'!$C:$C,"Sale",'Movements'!$A:$A,"&gt;="&amp;(TODAY()-30)))</f>
        <v/>
      </c>
      <c r="F20" s="9">
        <f>IF(OR($A20="",E20=0),"",E20/30)</f>
        <v/>
      </c>
      <c r="G20" s="10">
        <f>IF(OR(F20="",F20=0),"",ROUND(D20/F20,0))</f>
        <v/>
      </c>
      <c r="H20" s="11">
        <f>IF($A20="","",IF(D20&lt;=C20,"Order now","OK"))</f>
        <v/>
      </c>
    </row>
    <row r="21">
      <c r="D21" s="8">
        <f>IF($A21="","",SUMIFS('Movements'!$D:$D,'Movements'!$B:$B,$A21,'Movements'!$C:$C,"Purchase")+SUMIFS('Movements'!$D:$D,'Movements'!$B:$B,$A21,'Movements'!$C:$C,"Count gap")-SUMIFS('Movements'!$D:$D,'Movements'!$B:$B,$A21,'Movements'!$C:$C,"Use")-SUMIFS('Movements'!$D:$D,'Movements'!$B:$B,$A21,'Movements'!$C:$C,"Sale")-SUMIFS('Movements'!$D:$D,'Movements'!$B:$B,$A21,'Movements'!$C:$C,"Waste"))</f>
        <v/>
      </c>
      <c r="E21" s="8">
        <f>IF($A21="","",SUMIFS('Movements'!$D:$D,'Movements'!$B:$B,$A21,'Movements'!$C:$C,"Use",'Movements'!$A:$A,"&gt;="&amp;(TODAY()-30))+SUMIFS('Movements'!$D:$D,'Movements'!$B:$B,$A21,'Movements'!$C:$C,"Sale",'Movements'!$A:$A,"&gt;="&amp;(TODAY()-30)))</f>
        <v/>
      </c>
      <c r="F21" s="9">
        <f>IF(OR($A21="",E21=0),"",E21/30)</f>
        <v/>
      </c>
      <c r="G21" s="10">
        <f>IF(OR(F21="",F21=0),"",ROUND(D21/F21,0))</f>
        <v/>
      </c>
      <c r="H21" s="11">
        <f>IF($A21="","",IF(D21&lt;=C21,"Order now","OK"))</f>
        <v/>
      </c>
    </row>
    <row r="22">
      <c r="D22" s="8">
        <f>IF($A22="","",SUMIFS('Movements'!$D:$D,'Movements'!$B:$B,$A22,'Movements'!$C:$C,"Purchase")+SUMIFS('Movements'!$D:$D,'Movements'!$B:$B,$A22,'Movements'!$C:$C,"Count gap")-SUMIFS('Movements'!$D:$D,'Movements'!$B:$B,$A22,'Movements'!$C:$C,"Use")-SUMIFS('Movements'!$D:$D,'Movements'!$B:$B,$A22,'Movements'!$C:$C,"Sale")-SUMIFS('Movements'!$D:$D,'Movements'!$B:$B,$A22,'Movements'!$C:$C,"Waste"))</f>
        <v/>
      </c>
      <c r="E22" s="8">
        <f>IF($A22="","",SUMIFS('Movements'!$D:$D,'Movements'!$B:$B,$A22,'Movements'!$C:$C,"Use",'Movements'!$A:$A,"&gt;="&amp;(TODAY()-30))+SUMIFS('Movements'!$D:$D,'Movements'!$B:$B,$A22,'Movements'!$C:$C,"Sale",'Movements'!$A:$A,"&gt;="&amp;(TODAY()-30)))</f>
        <v/>
      </c>
      <c r="F22" s="9">
        <f>IF(OR($A22="",E22=0),"",E22/30)</f>
        <v/>
      </c>
      <c r="G22" s="10">
        <f>IF(OR(F22="",F22=0),"",ROUND(D22/F22,0))</f>
        <v/>
      </c>
      <c r="H22" s="11">
        <f>IF($A22="","",IF(D22&lt;=C22,"Order now","OK"))</f>
        <v/>
      </c>
    </row>
    <row r="23">
      <c r="D23" s="8">
        <f>IF($A23="","",SUMIFS('Movements'!$D:$D,'Movements'!$B:$B,$A23,'Movements'!$C:$C,"Purchase")+SUMIFS('Movements'!$D:$D,'Movements'!$B:$B,$A23,'Movements'!$C:$C,"Count gap")-SUMIFS('Movements'!$D:$D,'Movements'!$B:$B,$A23,'Movements'!$C:$C,"Use")-SUMIFS('Movements'!$D:$D,'Movements'!$B:$B,$A23,'Movements'!$C:$C,"Sale")-SUMIFS('Movements'!$D:$D,'Movements'!$B:$B,$A23,'Movements'!$C:$C,"Waste"))</f>
        <v/>
      </c>
      <c r="E23" s="8">
        <f>IF($A23="","",SUMIFS('Movements'!$D:$D,'Movements'!$B:$B,$A23,'Movements'!$C:$C,"Use",'Movements'!$A:$A,"&gt;="&amp;(TODAY()-30))+SUMIFS('Movements'!$D:$D,'Movements'!$B:$B,$A23,'Movements'!$C:$C,"Sale",'Movements'!$A:$A,"&gt;="&amp;(TODAY()-30)))</f>
        <v/>
      </c>
      <c r="F23" s="9">
        <f>IF(OR($A23="",E23=0),"",E23/30)</f>
        <v/>
      </c>
      <c r="G23" s="10">
        <f>IF(OR(F23="",F23=0),"",ROUND(D23/F23,0))</f>
        <v/>
      </c>
      <c r="H23" s="11">
        <f>IF($A23="","",IF(D23&lt;=C23,"Order now","OK"))</f>
        <v/>
      </c>
    </row>
    <row r="24">
      <c r="D24" s="8">
        <f>IF($A24="","",SUMIFS('Movements'!$D:$D,'Movements'!$B:$B,$A24,'Movements'!$C:$C,"Purchase")+SUMIFS('Movements'!$D:$D,'Movements'!$B:$B,$A24,'Movements'!$C:$C,"Count gap")-SUMIFS('Movements'!$D:$D,'Movements'!$B:$B,$A24,'Movements'!$C:$C,"Use")-SUMIFS('Movements'!$D:$D,'Movements'!$B:$B,$A24,'Movements'!$C:$C,"Sale")-SUMIFS('Movements'!$D:$D,'Movements'!$B:$B,$A24,'Movements'!$C:$C,"Waste"))</f>
        <v/>
      </c>
      <c r="E24" s="8">
        <f>IF($A24="","",SUMIFS('Movements'!$D:$D,'Movements'!$B:$B,$A24,'Movements'!$C:$C,"Use",'Movements'!$A:$A,"&gt;="&amp;(TODAY()-30))+SUMIFS('Movements'!$D:$D,'Movements'!$B:$B,$A24,'Movements'!$C:$C,"Sale",'Movements'!$A:$A,"&gt;="&amp;(TODAY()-30)))</f>
        <v/>
      </c>
      <c r="F24" s="9">
        <f>IF(OR($A24="",E24=0),"",E24/30)</f>
        <v/>
      </c>
      <c r="G24" s="10">
        <f>IF(OR(F24="",F24=0),"",ROUND(D24/F24,0))</f>
        <v/>
      </c>
      <c r="H24" s="11">
        <f>IF($A24="","",IF(D24&lt;=C24,"Order now","OK"))</f>
        <v/>
      </c>
    </row>
    <row r="25">
      <c r="D25" s="8">
        <f>IF($A25="","",SUMIFS('Movements'!$D:$D,'Movements'!$B:$B,$A25,'Movements'!$C:$C,"Purchase")+SUMIFS('Movements'!$D:$D,'Movements'!$B:$B,$A25,'Movements'!$C:$C,"Count gap")-SUMIFS('Movements'!$D:$D,'Movements'!$B:$B,$A25,'Movements'!$C:$C,"Use")-SUMIFS('Movements'!$D:$D,'Movements'!$B:$B,$A25,'Movements'!$C:$C,"Sale")-SUMIFS('Movements'!$D:$D,'Movements'!$B:$B,$A25,'Movements'!$C:$C,"Waste"))</f>
        <v/>
      </c>
      <c r="E25" s="8">
        <f>IF($A25="","",SUMIFS('Movements'!$D:$D,'Movements'!$B:$B,$A25,'Movements'!$C:$C,"Use",'Movements'!$A:$A,"&gt;="&amp;(TODAY()-30))+SUMIFS('Movements'!$D:$D,'Movements'!$B:$B,$A25,'Movements'!$C:$C,"Sale",'Movements'!$A:$A,"&gt;="&amp;(TODAY()-30)))</f>
        <v/>
      </c>
      <c r="F25" s="9">
        <f>IF(OR($A25="",E25=0),"",E25/30)</f>
        <v/>
      </c>
      <c r="G25" s="10">
        <f>IF(OR(F25="",F25=0),"",ROUND(D25/F25,0))</f>
        <v/>
      </c>
      <c r="H25" s="11">
        <f>IF($A25="","",IF(D25&lt;=C25,"Order now","OK"))</f>
        <v/>
      </c>
    </row>
    <row r="26">
      <c r="D26" s="8">
        <f>IF($A26="","",SUMIFS('Movements'!$D:$D,'Movements'!$B:$B,$A26,'Movements'!$C:$C,"Purchase")+SUMIFS('Movements'!$D:$D,'Movements'!$B:$B,$A26,'Movements'!$C:$C,"Count gap")-SUMIFS('Movements'!$D:$D,'Movements'!$B:$B,$A26,'Movements'!$C:$C,"Use")-SUMIFS('Movements'!$D:$D,'Movements'!$B:$B,$A26,'Movements'!$C:$C,"Sale")-SUMIFS('Movements'!$D:$D,'Movements'!$B:$B,$A26,'Movements'!$C:$C,"Waste"))</f>
        <v/>
      </c>
      <c r="E26" s="8">
        <f>IF($A26="","",SUMIFS('Movements'!$D:$D,'Movements'!$B:$B,$A26,'Movements'!$C:$C,"Use",'Movements'!$A:$A,"&gt;="&amp;(TODAY()-30))+SUMIFS('Movements'!$D:$D,'Movements'!$B:$B,$A26,'Movements'!$C:$C,"Sale",'Movements'!$A:$A,"&gt;="&amp;(TODAY()-30)))</f>
        <v/>
      </c>
      <c r="F26" s="9">
        <f>IF(OR($A26="",E26=0),"",E26/30)</f>
        <v/>
      </c>
      <c r="G26" s="10">
        <f>IF(OR(F26="",F26=0),"",ROUND(D26/F26,0))</f>
        <v/>
      </c>
      <c r="H26" s="11">
        <f>IF($A26="","",IF(D26&lt;=C26,"Order now","OK"))</f>
        <v/>
      </c>
    </row>
    <row r="27">
      <c r="D27" s="8">
        <f>IF($A27="","",SUMIFS('Movements'!$D:$D,'Movements'!$B:$B,$A27,'Movements'!$C:$C,"Purchase")+SUMIFS('Movements'!$D:$D,'Movements'!$B:$B,$A27,'Movements'!$C:$C,"Count gap")-SUMIFS('Movements'!$D:$D,'Movements'!$B:$B,$A27,'Movements'!$C:$C,"Use")-SUMIFS('Movements'!$D:$D,'Movements'!$B:$B,$A27,'Movements'!$C:$C,"Sale")-SUMIFS('Movements'!$D:$D,'Movements'!$B:$B,$A27,'Movements'!$C:$C,"Waste"))</f>
        <v/>
      </c>
      <c r="E27" s="8">
        <f>IF($A27="","",SUMIFS('Movements'!$D:$D,'Movements'!$B:$B,$A27,'Movements'!$C:$C,"Use",'Movements'!$A:$A,"&gt;="&amp;(TODAY()-30))+SUMIFS('Movements'!$D:$D,'Movements'!$B:$B,$A27,'Movements'!$C:$C,"Sale",'Movements'!$A:$A,"&gt;="&amp;(TODAY()-30)))</f>
        <v/>
      </c>
      <c r="F27" s="9">
        <f>IF(OR($A27="",E27=0),"",E27/30)</f>
        <v/>
      </c>
      <c r="G27" s="10">
        <f>IF(OR(F27="",F27=0),"",ROUND(D27/F27,0))</f>
        <v/>
      </c>
      <c r="H27" s="11">
        <f>IF($A27="","",IF(D27&lt;=C27,"Order now","OK"))</f>
        <v/>
      </c>
    </row>
    <row r="28">
      <c r="D28" s="8">
        <f>IF($A28="","",SUMIFS('Movements'!$D:$D,'Movements'!$B:$B,$A28,'Movements'!$C:$C,"Purchase")+SUMIFS('Movements'!$D:$D,'Movements'!$B:$B,$A28,'Movements'!$C:$C,"Count gap")-SUMIFS('Movements'!$D:$D,'Movements'!$B:$B,$A28,'Movements'!$C:$C,"Use")-SUMIFS('Movements'!$D:$D,'Movements'!$B:$B,$A28,'Movements'!$C:$C,"Sale")-SUMIFS('Movements'!$D:$D,'Movements'!$B:$B,$A28,'Movements'!$C:$C,"Waste"))</f>
        <v/>
      </c>
      <c r="E28" s="8">
        <f>IF($A28="","",SUMIFS('Movements'!$D:$D,'Movements'!$B:$B,$A28,'Movements'!$C:$C,"Use",'Movements'!$A:$A,"&gt;="&amp;(TODAY()-30))+SUMIFS('Movements'!$D:$D,'Movements'!$B:$B,$A28,'Movements'!$C:$C,"Sale",'Movements'!$A:$A,"&gt;="&amp;(TODAY()-30)))</f>
        <v/>
      </c>
      <c r="F28" s="9">
        <f>IF(OR($A28="",E28=0),"",E28/30)</f>
        <v/>
      </c>
      <c r="G28" s="10">
        <f>IF(OR(F28="",F28=0),"",ROUND(D28/F28,0))</f>
        <v/>
      </c>
      <c r="H28" s="11">
        <f>IF($A28="","",IF(D28&lt;=C28,"Order now","OK"))</f>
        <v/>
      </c>
    </row>
    <row r="29">
      <c r="D29" s="8">
        <f>IF($A29="","",SUMIFS('Movements'!$D:$D,'Movements'!$B:$B,$A29,'Movements'!$C:$C,"Purchase")+SUMIFS('Movements'!$D:$D,'Movements'!$B:$B,$A29,'Movements'!$C:$C,"Count gap")-SUMIFS('Movements'!$D:$D,'Movements'!$B:$B,$A29,'Movements'!$C:$C,"Use")-SUMIFS('Movements'!$D:$D,'Movements'!$B:$B,$A29,'Movements'!$C:$C,"Sale")-SUMIFS('Movements'!$D:$D,'Movements'!$B:$B,$A29,'Movements'!$C:$C,"Waste"))</f>
        <v/>
      </c>
      <c r="E29" s="8">
        <f>IF($A29="","",SUMIFS('Movements'!$D:$D,'Movements'!$B:$B,$A29,'Movements'!$C:$C,"Use",'Movements'!$A:$A,"&gt;="&amp;(TODAY()-30))+SUMIFS('Movements'!$D:$D,'Movements'!$B:$B,$A29,'Movements'!$C:$C,"Sale",'Movements'!$A:$A,"&gt;="&amp;(TODAY()-30)))</f>
        <v/>
      </c>
      <c r="F29" s="9">
        <f>IF(OR($A29="",E29=0),"",E29/30)</f>
        <v/>
      </c>
      <c r="G29" s="10">
        <f>IF(OR(F29="",F29=0),"",ROUND(D29/F29,0))</f>
        <v/>
      </c>
      <c r="H29" s="11">
        <f>IF($A29="","",IF(D29&lt;=C29,"Order now","OK"))</f>
        <v/>
      </c>
    </row>
    <row r="30">
      <c r="D30" s="8">
        <f>IF($A30="","",SUMIFS('Movements'!$D:$D,'Movements'!$B:$B,$A30,'Movements'!$C:$C,"Purchase")+SUMIFS('Movements'!$D:$D,'Movements'!$B:$B,$A30,'Movements'!$C:$C,"Count gap")-SUMIFS('Movements'!$D:$D,'Movements'!$B:$B,$A30,'Movements'!$C:$C,"Use")-SUMIFS('Movements'!$D:$D,'Movements'!$B:$B,$A30,'Movements'!$C:$C,"Sale")-SUMIFS('Movements'!$D:$D,'Movements'!$B:$B,$A30,'Movements'!$C:$C,"Waste"))</f>
        <v/>
      </c>
      <c r="E30" s="8">
        <f>IF($A30="","",SUMIFS('Movements'!$D:$D,'Movements'!$B:$B,$A30,'Movements'!$C:$C,"Use",'Movements'!$A:$A,"&gt;="&amp;(TODAY()-30))+SUMIFS('Movements'!$D:$D,'Movements'!$B:$B,$A30,'Movements'!$C:$C,"Sale",'Movements'!$A:$A,"&gt;="&amp;(TODAY()-30)))</f>
        <v/>
      </c>
      <c r="F30" s="9">
        <f>IF(OR($A30="",E30=0),"",E30/30)</f>
        <v/>
      </c>
      <c r="G30" s="10">
        <f>IF(OR(F30="",F30=0),"",ROUND(D30/F30,0))</f>
        <v/>
      </c>
      <c r="H30" s="11">
        <f>IF($A30="","",IF(D30&lt;=C30,"Order now","OK"))</f>
        <v/>
      </c>
    </row>
    <row r="31">
      <c r="D31" s="8">
        <f>IF($A31="","",SUMIFS('Movements'!$D:$D,'Movements'!$B:$B,$A31,'Movements'!$C:$C,"Purchase")+SUMIFS('Movements'!$D:$D,'Movements'!$B:$B,$A31,'Movements'!$C:$C,"Count gap")-SUMIFS('Movements'!$D:$D,'Movements'!$B:$B,$A31,'Movements'!$C:$C,"Use")-SUMIFS('Movements'!$D:$D,'Movements'!$B:$B,$A31,'Movements'!$C:$C,"Sale")-SUMIFS('Movements'!$D:$D,'Movements'!$B:$B,$A31,'Movements'!$C:$C,"Waste"))</f>
        <v/>
      </c>
      <c r="E31" s="8">
        <f>IF($A31="","",SUMIFS('Movements'!$D:$D,'Movements'!$B:$B,$A31,'Movements'!$C:$C,"Use",'Movements'!$A:$A,"&gt;="&amp;(TODAY()-30))+SUMIFS('Movements'!$D:$D,'Movements'!$B:$B,$A31,'Movements'!$C:$C,"Sale",'Movements'!$A:$A,"&gt;="&amp;(TODAY()-30)))</f>
        <v/>
      </c>
      <c r="F31" s="9">
        <f>IF(OR($A31="",E31=0),"",E31/30)</f>
        <v/>
      </c>
      <c r="G31" s="10">
        <f>IF(OR(F31="",F31=0),"",ROUND(D31/F31,0))</f>
        <v/>
      </c>
      <c r="H31" s="11">
        <f>IF($A31="","",IF(D31&lt;=C31,"Order now","OK"))</f>
        <v/>
      </c>
    </row>
    <row r="32">
      <c r="D32" s="8">
        <f>IF($A32="","",SUMIFS('Movements'!$D:$D,'Movements'!$B:$B,$A32,'Movements'!$C:$C,"Purchase")+SUMIFS('Movements'!$D:$D,'Movements'!$B:$B,$A32,'Movements'!$C:$C,"Count gap")-SUMIFS('Movements'!$D:$D,'Movements'!$B:$B,$A32,'Movements'!$C:$C,"Use")-SUMIFS('Movements'!$D:$D,'Movements'!$B:$B,$A32,'Movements'!$C:$C,"Sale")-SUMIFS('Movements'!$D:$D,'Movements'!$B:$B,$A32,'Movements'!$C:$C,"Waste"))</f>
        <v/>
      </c>
      <c r="E32" s="8">
        <f>IF($A32="","",SUMIFS('Movements'!$D:$D,'Movements'!$B:$B,$A32,'Movements'!$C:$C,"Use",'Movements'!$A:$A,"&gt;="&amp;(TODAY()-30))+SUMIFS('Movements'!$D:$D,'Movements'!$B:$B,$A32,'Movements'!$C:$C,"Sale",'Movements'!$A:$A,"&gt;="&amp;(TODAY()-30)))</f>
        <v/>
      </c>
      <c r="F32" s="9">
        <f>IF(OR($A32="",E32=0),"",E32/30)</f>
        <v/>
      </c>
      <c r="G32" s="10">
        <f>IF(OR(F32="",F32=0),"",ROUND(D32/F32,0))</f>
        <v/>
      </c>
      <c r="H32" s="11">
        <f>IF($A32="","",IF(D32&lt;=C32,"Order now","OK"))</f>
        <v/>
      </c>
    </row>
    <row r="33">
      <c r="D33" s="8">
        <f>IF($A33="","",SUMIFS('Movements'!$D:$D,'Movements'!$B:$B,$A33,'Movements'!$C:$C,"Purchase")+SUMIFS('Movements'!$D:$D,'Movements'!$B:$B,$A33,'Movements'!$C:$C,"Count gap")-SUMIFS('Movements'!$D:$D,'Movements'!$B:$B,$A33,'Movements'!$C:$C,"Use")-SUMIFS('Movements'!$D:$D,'Movements'!$B:$B,$A33,'Movements'!$C:$C,"Sale")-SUMIFS('Movements'!$D:$D,'Movements'!$B:$B,$A33,'Movements'!$C:$C,"Waste"))</f>
        <v/>
      </c>
      <c r="E33" s="8">
        <f>IF($A33="","",SUMIFS('Movements'!$D:$D,'Movements'!$B:$B,$A33,'Movements'!$C:$C,"Use",'Movements'!$A:$A,"&gt;="&amp;(TODAY()-30))+SUMIFS('Movements'!$D:$D,'Movements'!$B:$B,$A33,'Movements'!$C:$C,"Sale",'Movements'!$A:$A,"&gt;="&amp;(TODAY()-30)))</f>
        <v/>
      </c>
      <c r="F33" s="9">
        <f>IF(OR($A33="",E33=0),"",E33/30)</f>
        <v/>
      </c>
      <c r="G33" s="10">
        <f>IF(OR(F33="",F33=0),"",ROUND(D33/F33,0))</f>
        <v/>
      </c>
      <c r="H33" s="11">
        <f>IF($A33="","",IF(D33&lt;=C33,"Order now","OK"))</f>
        <v/>
      </c>
    </row>
    <row r="34">
      <c r="D34" s="8">
        <f>IF($A34="","",SUMIFS('Movements'!$D:$D,'Movements'!$B:$B,$A34,'Movements'!$C:$C,"Purchase")+SUMIFS('Movements'!$D:$D,'Movements'!$B:$B,$A34,'Movements'!$C:$C,"Count gap")-SUMIFS('Movements'!$D:$D,'Movements'!$B:$B,$A34,'Movements'!$C:$C,"Use")-SUMIFS('Movements'!$D:$D,'Movements'!$B:$B,$A34,'Movements'!$C:$C,"Sale")-SUMIFS('Movements'!$D:$D,'Movements'!$B:$B,$A34,'Movements'!$C:$C,"Waste"))</f>
        <v/>
      </c>
      <c r="E34" s="8">
        <f>IF($A34="","",SUMIFS('Movements'!$D:$D,'Movements'!$B:$B,$A34,'Movements'!$C:$C,"Use",'Movements'!$A:$A,"&gt;="&amp;(TODAY()-30))+SUMIFS('Movements'!$D:$D,'Movements'!$B:$B,$A34,'Movements'!$C:$C,"Sale",'Movements'!$A:$A,"&gt;="&amp;(TODAY()-30)))</f>
        <v/>
      </c>
      <c r="F34" s="9">
        <f>IF(OR($A34="",E34=0),"",E34/30)</f>
        <v/>
      </c>
      <c r="G34" s="10">
        <f>IF(OR(F34="",F34=0),"",ROUND(D34/F34,0))</f>
        <v/>
      </c>
      <c r="H34" s="11">
        <f>IF($A34="","",IF(D34&lt;=C34,"Order now","OK"))</f>
        <v/>
      </c>
    </row>
    <row r="35">
      <c r="D35" s="8">
        <f>IF($A35="","",SUMIFS('Movements'!$D:$D,'Movements'!$B:$B,$A35,'Movements'!$C:$C,"Purchase")+SUMIFS('Movements'!$D:$D,'Movements'!$B:$B,$A35,'Movements'!$C:$C,"Count gap")-SUMIFS('Movements'!$D:$D,'Movements'!$B:$B,$A35,'Movements'!$C:$C,"Use")-SUMIFS('Movements'!$D:$D,'Movements'!$B:$B,$A35,'Movements'!$C:$C,"Sale")-SUMIFS('Movements'!$D:$D,'Movements'!$B:$B,$A35,'Movements'!$C:$C,"Waste"))</f>
        <v/>
      </c>
      <c r="E35" s="8">
        <f>IF($A35="","",SUMIFS('Movements'!$D:$D,'Movements'!$B:$B,$A35,'Movements'!$C:$C,"Use",'Movements'!$A:$A,"&gt;="&amp;(TODAY()-30))+SUMIFS('Movements'!$D:$D,'Movements'!$B:$B,$A35,'Movements'!$C:$C,"Sale",'Movements'!$A:$A,"&gt;="&amp;(TODAY()-30)))</f>
        <v/>
      </c>
      <c r="F35" s="9">
        <f>IF(OR($A35="",E35=0),"",E35/30)</f>
        <v/>
      </c>
      <c r="G35" s="10">
        <f>IF(OR(F35="",F35=0),"",ROUND(D35/F35,0))</f>
        <v/>
      </c>
      <c r="H35" s="11">
        <f>IF($A35="","",IF(D35&lt;=C35,"Order now","OK"))</f>
        <v/>
      </c>
    </row>
    <row r="36">
      <c r="D36" s="8">
        <f>IF($A36="","",SUMIFS('Movements'!$D:$D,'Movements'!$B:$B,$A36,'Movements'!$C:$C,"Purchase")+SUMIFS('Movements'!$D:$D,'Movements'!$B:$B,$A36,'Movements'!$C:$C,"Count gap")-SUMIFS('Movements'!$D:$D,'Movements'!$B:$B,$A36,'Movements'!$C:$C,"Use")-SUMIFS('Movements'!$D:$D,'Movements'!$B:$B,$A36,'Movements'!$C:$C,"Sale")-SUMIFS('Movements'!$D:$D,'Movements'!$B:$B,$A36,'Movements'!$C:$C,"Waste"))</f>
        <v/>
      </c>
      <c r="E36" s="8">
        <f>IF($A36="","",SUMIFS('Movements'!$D:$D,'Movements'!$B:$B,$A36,'Movements'!$C:$C,"Use",'Movements'!$A:$A,"&gt;="&amp;(TODAY()-30))+SUMIFS('Movements'!$D:$D,'Movements'!$B:$B,$A36,'Movements'!$C:$C,"Sale",'Movements'!$A:$A,"&gt;="&amp;(TODAY()-30)))</f>
        <v/>
      </c>
      <c r="F36" s="9">
        <f>IF(OR($A36="",E36=0),"",E36/30)</f>
        <v/>
      </c>
      <c r="G36" s="10">
        <f>IF(OR(F36="",F36=0),"",ROUND(D36/F36,0))</f>
        <v/>
      </c>
      <c r="H36" s="11">
        <f>IF($A36="","",IF(D36&lt;=C36,"Order now","OK"))</f>
        <v/>
      </c>
    </row>
    <row r="37">
      <c r="D37" s="8">
        <f>IF($A37="","",SUMIFS('Movements'!$D:$D,'Movements'!$B:$B,$A37,'Movements'!$C:$C,"Purchase")+SUMIFS('Movements'!$D:$D,'Movements'!$B:$B,$A37,'Movements'!$C:$C,"Count gap")-SUMIFS('Movements'!$D:$D,'Movements'!$B:$B,$A37,'Movements'!$C:$C,"Use")-SUMIFS('Movements'!$D:$D,'Movements'!$B:$B,$A37,'Movements'!$C:$C,"Sale")-SUMIFS('Movements'!$D:$D,'Movements'!$B:$B,$A37,'Movements'!$C:$C,"Waste"))</f>
        <v/>
      </c>
      <c r="E37" s="8">
        <f>IF($A37="","",SUMIFS('Movements'!$D:$D,'Movements'!$B:$B,$A37,'Movements'!$C:$C,"Use",'Movements'!$A:$A,"&gt;="&amp;(TODAY()-30))+SUMIFS('Movements'!$D:$D,'Movements'!$B:$B,$A37,'Movements'!$C:$C,"Sale",'Movements'!$A:$A,"&gt;="&amp;(TODAY()-30)))</f>
        <v/>
      </c>
      <c r="F37" s="9">
        <f>IF(OR($A37="",E37=0),"",E37/30)</f>
        <v/>
      </c>
      <c r="G37" s="10">
        <f>IF(OR(F37="",F37=0),"",ROUND(D37/F37,0))</f>
        <v/>
      </c>
      <c r="H37" s="11">
        <f>IF($A37="","",IF(D37&lt;=C37,"Order now","OK"))</f>
        <v/>
      </c>
    </row>
    <row r="38">
      <c r="D38" s="8">
        <f>IF($A38="","",SUMIFS('Movements'!$D:$D,'Movements'!$B:$B,$A38,'Movements'!$C:$C,"Purchase")+SUMIFS('Movements'!$D:$D,'Movements'!$B:$B,$A38,'Movements'!$C:$C,"Count gap")-SUMIFS('Movements'!$D:$D,'Movements'!$B:$B,$A38,'Movements'!$C:$C,"Use")-SUMIFS('Movements'!$D:$D,'Movements'!$B:$B,$A38,'Movements'!$C:$C,"Sale")-SUMIFS('Movements'!$D:$D,'Movements'!$B:$B,$A38,'Movements'!$C:$C,"Waste"))</f>
        <v/>
      </c>
      <c r="E38" s="8">
        <f>IF($A38="","",SUMIFS('Movements'!$D:$D,'Movements'!$B:$B,$A38,'Movements'!$C:$C,"Use",'Movements'!$A:$A,"&gt;="&amp;(TODAY()-30))+SUMIFS('Movements'!$D:$D,'Movements'!$B:$B,$A38,'Movements'!$C:$C,"Sale",'Movements'!$A:$A,"&gt;="&amp;(TODAY()-30)))</f>
        <v/>
      </c>
      <c r="F38" s="9">
        <f>IF(OR($A38="",E38=0),"",E38/30)</f>
        <v/>
      </c>
      <c r="G38" s="10">
        <f>IF(OR(F38="",F38=0),"",ROUND(D38/F38,0))</f>
        <v/>
      </c>
      <c r="H38" s="11">
        <f>IF($A38="","",IF(D38&lt;=C38,"Order now","OK"))</f>
        <v/>
      </c>
    </row>
    <row r="39">
      <c r="D39" s="8">
        <f>IF($A39="","",SUMIFS('Movements'!$D:$D,'Movements'!$B:$B,$A39,'Movements'!$C:$C,"Purchase")+SUMIFS('Movements'!$D:$D,'Movements'!$B:$B,$A39,'Movements'!$C:$C,"Count gap")-SUMIFS('Movements'!$D:$D,'Movements'!$B:$B,$A39,'Movements'!$C:$C,"Use")-SUMIFS('Movements'!$D:$D,'Movements'!$B:$B,$A39,'Movements'!$C:$C,"Sale")-SUMIFS('Movements'!$D:$D,'Movements'!$B:$B,$A39,'Movements'!$C:$C,"Waste"))</f>
        <v/>
      </c>
      <c r="E39" s="8">
        <f>IF($A39="","",SUMIFS('Movements'!$D:$D,'Movements'!$B:$B,$A39,'Movements'!$C:$C,"Use",'Movements'!$A:$A,"&gt;="&amp;(TODAY()-30))+SUMIFS('Movements'!$D:$D,'Movements'!$B:$B,$A39,'Movements'!$C:$C,"Sale",'Movements'!$A:$A,"&gt;="&amp;(TODAY()-30)))</f>
        <v/>
      </c>
      <c r="F39" s="9">
        <f>IF(OR($A39="",E39=0),"",E39/30)</f>
        <v/>
      </c>
      <c r="G39" s="10">
        <f>IF(OR(F39="",F39=0),"",ROUND(D39/F39,0))</f>
        <v/>
      </c>
      <c r="H39" s="11">
        <f>IF($A39="","",IF(D39&lt;=C39,"Order now","OK"))</f>
        <v/>
      </c>
    </row>
    <row r="40">
      <c r="D40" s="8">
        <f>IF($A40="","",SUMIFS('Movements'!$D:$D,'Movements'!$B:$B,$A40,'Movements'!$C:$C,"Purchase")+SUMIFS('Movements'!$D:$D,'Movements'!$B:$B,$A40,'Movements'!$C:$C,"Count gap")-SUMIFS('Movements'!$D:$D,'Movements'!$B:$B,$A40,'Movements'!$C:$C,"Use")-SUMIFS('Movements'!$D:$D,'Movements'!$B:$B,$A40,'Movements'!$C:$C,"Sale")-SUMIFS('Movements'!$D:$D,'Movements'!$B:$B,$A40,'Movements'!$C:$C,"Waste"))</f>
        <v/>
      </c>
      <c r="E40" s="8">
        <f>IF($A40="","",SUMIFS('Movements'!$D:$D,'Movements'!$B:$B,$A40,'Movements'!$C:$C,"Use",'Movements'!$A:$A,"&gt;="&amp;(TODAY()-30))+SUMIFS('Movements'!$D:$D,'Movements'!$B:$B,$A40,'Movements'!$C:$C,"Sale",'Movements'!$A:$A,"&gt;="&amp;(TODAY()-30)))</f>
        <v/>
      </c>
      <c r="F40" s="9">
        <f>IF(OR($A40="",E40=0),"",E40/30)</f>
        <v/>
      </c>
      <c r="G40" s="10">
        <f>IF(OR(F40="",F40=0),"",ROUND(D40/F40,0))</f>
        <v/>
      </c>
      <c r="H40" s="11">
        <f>IF($A40="","",IF(D40&lt;=C40,"Order now","OK"))</f>
        <v/>
      </c>
    </row>
    <row r="41">
      <c r="D41" s="8">
        <f>IF($A41="","",SUMIFS('Movements'!$D:$D,'Movements'!$B:$B,$A41,'Movements'!$C:$C,"Purchase")+SUMIFS('Movements'!$D:$D,'Movements'!$B:$B,$A41,'Movements'!$C:$C,"Count gap")-SUMIFS('Movements'!$D:$D,'Movements'!$B:$B,$A41,'Movements'!$C:$C,"Use")-SUMIFS('Movements'!$D:$D,'Movements'!$B:$B,$A41,'Movements'!$C:$C,"Sale")-SUMIFS('Movements'!$D:$D,'Movements'!$B:$B,$A41,'Movements'!$C:$C,"Waste"))</f>
        <v/>
      </c>
      <c r="E41" s="8">
        <f>IF($A41="","",SUMIFS('Movements'!$D:$D,'Movements'!$B:$B,$A41,'Movements'!$C:$C,"Use",'Movements'!$A:$A,"&gt;="&amp;(TODAY()-30))+SUMIFS('Movements'!$D:$D,'Movements'!$B:$B,$A41,'Movements'!$C:$C,"Sale",'Movements'!$A:$A,"&gt;="&amp;(TODAY()-30)))</f>
        <v/>
      </c>
      <c r="F41" s="9">
        <f>IF(OR($A41="",E41=0),"",E41/30)</f>
        <v/>
      </c>
      <c r="G41" s="10">
        <f>IF(OR(F41="",F41=0),"",ROUND(D41/F41,0))</f>
        <v/>
      </c>
      <c r="H41" s="11">
        <f>IF($A41="","",IF(D41&lt;=C41,"Order now","OK"))</f>
        <v/>
      </c>
    </row>
    <row r="42">
      <c r="D42" s="8">
        <f>IF($A42="","",SUMIFS('Movements'!$D:$D,'Movements'!$B:$B,$A42,'Movements'!$C:$C,"Purchase")+SUMIFS('Movements'!$D:$D,'Movements'!$B:$B,$A42,'Movements'!$C:$C,"Count gap")-SUMIFS('Movements'!$D:$D,'Movements'!$B:$B,$A42,'Movements'!$C:$C,"Use")-SUMIFS('Movements'!$D:$D,'Movements'!$B:$B,$A42,'Movements'!$C:$C,"Sale")-SUMIFS('Movements'!$D:$D,'Movements'!$B:$B,$A42,'Movements'!$C:$C,"Waste"))</f>
        <v/>
      </c>
      <c r="E42" s="8">
        <f>IF($A42="","",SUMIFS('Movements'!$D:$D,'Movements'!$B:$B,$A42,'Movements'!$C:$C,"Use",'Movements'!$A:$A,"&gt;="&amp;(TODAY()-30))+SUMIFS('Movements'!$D:$D,'Movements'!$B:$B,$A42,'Movements'!$C:$C,"Sale",'Movements'!$A:$A,"&gt;="&amp;(TODAY()-30)))</f>
        <v/>
      </c>
      <c r="F42" s="9">
        <f>IF(OR($A42="",E42=0),"",E42/30)</f>
        <v/>
      </c>
      <c r="G42" s="10">
        <f>IF(OR(F42="",F42=0),"",ROUND(D42/F42,0))</f>
        <v/>
      </c>
      <c r="H42" s="11">
        <f>IF($A42="","",IF(D42&lt;=C42,"Order now","OK"))</f>
        <v/>
      </c>
    </row>
    <row r="43">
      <c r="D43" s="8">
        <f>IF($A43="","",SUMIFS('Movements'!$D:$D,'Movements'!$B:$B,$A43,'Movements'!$C:$C,"Purchase")+SUMIFS('Movements'!$D:$D,'Movements'!$B:$B,$A43,'Movements'!$C:$C,"Count gap")-SUMIFS('Movements'!$D:$D,'Movements'!$B:$B,$A43,'Movements'!$C:$C,"Use")-SUMIFS('Movements'!$D:$D,'Movements'!$B:$B,$A43,'Movements'!$C:$C,"Sale")-SUMIFS('Movements'!$D:$D,'Movements'!$B:$B,$A43,'Movements'!$C:$C,"Waste"))</f>
        <v/>
      </c>
      <c r="E43" s="8">
        <f>IF($A43="","",SUMIFS('Movements'!$D:$D,'Movements'!$B:$B,$A43,'Movements'!$C:$C,"Use",'Movements'!$A:$A,"&gt;="&amp;(TODAY()-30))+SUMIFS('Movements'!$D:$D,'Movements'!$B:$B,$A43,'Movements'!$C:$C,"Sale",'Movements'!$A:$A,"&gt;="&amp;(TODAY()-30)))</f>
        <v/>
      </c>
      <c r="F43" s="9">
        <f>IF(OR($A43="",E43=0),"",E43/30)</f>
        <v/>
      </c>
      <c r="G43" s="10">
        <f>IF(OR(F43="",F43=0),"",ROUND(D43/F43,0))</f>
        <v/>
      </c>
      <c r="H43" s="11">
        <f>IF($A43="","",IF(D43&lt;=C43,"Order now","OK"))</f>
        <v/>
      </c>
    </row>
    <row r="44">
      <c r="D44" s="8">
        <f>IF($A44="","",SUMIFS('Movements'!$D:$D,'Movements'!$B:$B,$A44,'Movements'!$C:$C,"Purchase")+SUMIFS('Movements'!$D:$D,'Movements'!$B:$B,$A44,'Movements'!$C:$C,"Count gap")-SUMIFS('Movements'!$D:$D,'Movements'!$B:$B,$A44,'Movements'!$C:$C,"Use")-SUMIFS('Movements'!$D:$D,'Movements'!$B:$B,$A44,'Movements'!$C:$C,"Sale")-SUMIFS('Movements'!$D:$D,'Movements'!$B:$B,$A44,'Movements'!$C:$C,"Waste"))</f>
        <v/>
      </c>
      <c r="E44" s="8">
        <f>IF($A44="","",SUMIFS('Movements'!$D:$D,'Movements'!$B:$B,$A44,'Movements'!$C:$C,"Use",'Movements'!$A:$A,"&gt;="&amp;(TODAY()-30))+SUMIFS('Movements'!$D:$D,'Movements'!$B:$B,$A44,'Movements'!$C:$C,"Sale",'Movements'!$A:$A,"&gt;="&amp;(TODAY()-30)))</f>
        <v/>
      </c>
      <c r="F44" s="9">
        <f>IF(OR($A44="",E44=0),"",E44/30)</f>
        <v/>
      </c>
      <c r="G44" s="10">
        <f>IF(OR(F44="",F44=0),"",ROUND(D44/F44,0))</f>
        <v/>
      </c>
      <c r="H44" s="11">
        <f>IF($A44="","",IF(D44&lt;=C44,"Order now","OK"))</f>
        <v/>
      </c>
    </row>
    <row r="45">
      <c r="D45" s="8">
        <f>IF($A45="","",SUMIFS('Movements'!$D:$D,'Movements'!$B:$B,$A45,'Movements'!$C:$C,"Purchase")+SUMIFS('Movements'!$D:$D,'Movements'!$B:$B,$A45,'Movements'!$C:$C,"Count gap")-SUMIFS('Movements'!$D:$D,'Movements'!$B:$B,$A45,'Movements'!$C:$C,"Use")-SUMIFS('Movements'!$D:$D,'Movements'!$B:$B,$A45,'Movements'!$C:$C,"Sale")-SUMIFS('Movements'!$D:$D,'Movements'!$B:$B,$A45,'Movements'!$C:$C,"Waste"))</f>
        <v/>
      </c>
      <c r="E45" s="8">
        <f>IF($A45="","",SUMIFS('Movements'!$D:$D,'Movements'!$B:$B,$A45,'Movements'!$C:$C,"Use",'Movements'!$A:$A,"&gt;="&amp;(TODAY()-30))+SUMIFS('Movements'!$D:$D,'Movements'!$B:$B,$A45,'Movements'!$C:$C,"Sale",'Movements'!$A:$A,"&gt;="&amp;(TODAY()-30)))</f>
        <v/>
      </c>
      <c r="F45" s="9">
        <f>IF(OR($A45="",E45=0),"",E45/30)</f>
        <v/>
      </c>
      <c r="G45" s="10">
        <f>IF(OR(F45="",F45=0),"",ROUND(D45/F45,0))</f>
        <v/>
      </c>
      <c r="H45" s="11">
        <f>IF($A45="","",IF(D45&lt;=C45,"Order now","OK"))</f>
        <v/>
      </c>
    </row>
    <row r="46">
      <c r="D46" s="8">
        <f>IF($A46="","",SUMIFS('Movements'!$D:$D,'Movements'!$B:$B,$A46,'Movements'!$C:$C,"Purchase")+SUMIFS('Movements'!$D:$D,'Movements'!$B:$B,$A46,'Movements'!$C:$C,"Count gap")-SUMIFS('Movements'!$D:$D,'Movements'!$B:$B,$A46,'Movements'!$C:$C,"Use")-SUMIFS('Movements'!$D:$D,'Movements'!$B:$B,$A46,'Movements'!$C:$C,"Sale")-SUMIFS('Movements'!$D:$D,'Movements'!$B:$B,$A46,'Movements'!$C:$C,"Waste"))</f>
        <v/>
      </c>
      <c r="E46" s="8">
        <f>IF($A46="","",SUMIFS('Movements'!$D:$D,'Movements'!$B:$B,$A46,'Movements'!$C:$C,"Use",'Movements'!$A:$A,"&gt;="&amp;(TODAY()-30))+SUMIFS('Movements'!$D:$D,'Movements'!$B:$B,$A46,'Movements'!$C:$C,"Sale",'Movements'!$A:$A,"&gt;="&amp;(TODAY()-30)))</f>
        <v/>
      </c>
      <c r="F46" s="9">
        <f>IF(OR($A46="",E46=0),"",E46/30)</f>
        <v/>
      </c>
      <c r="G46" s="10">
        <f>IF(OR(F46="",F46=0),"",ROUND(D46/F46,0))</f>
        <v/>
      </c>
      <c r="H46" s="11">
        <f>IF($A46="","",IF(D46&lt;=C46,"Order now","OK"))</f>
        <v/>
      </c>
    </row>
    <row r="47">
      <c r="D47" s="8">
        <f>IF($A47="","",SUMIFS('Movements'!$D:$D,'Movements'!$B:$B,$A47,'Movements'!$C:$C,"Purchase")+SUMIFS('Movements'!$D:$D,'Movements'!$B:$B,$A47,'Movements'!$C:$C,"Count gap")-SUMIFS('Movements'!$D:$D,'Movements'!$B:$B,$A47,'Movements'!$C:$C,"Use")-SUMIFS('Movements'!$D:$D,'Movements'!$B:$B,$A47,'Movements'!$C:$C,"Sale")-SUMIFS('Movements'!$D:$D,'Movements'!$B:$B,$A47,'Movements'!$C:$C,"Waste"))</f>
        <v/>
      </c>
      <c r="E47" s="8">
        <f>IF($A47="","",SUMIFS('Movements'!$D:$D,'Movements'!$B:$B,$A47,'Movements'!$C:$C,"Use",'Movements'!$A:$A,"&gt;="&amp;(TODAY()-30))+SUMIFS('Movements'!$D:$D,'Movements'!$B:$B,$A47,'Movements'!$C:$C,"Sale",'Movements'!$A:$A,"&gt;="&amp;(TODAY()-30)))</f>
        <v/>
      </c>
      <c r="F47" s="9">
        <f>IF(OR($A47="",E47=0),"",E47/30)</f>
        <v/>
      </c>
      <c r="G47" s="10">
        <f>IF(OR(F47="",F47=0),"",ROUND(D47/F47,0))</f>
        <v/>
      </c>
      <c r="H47" s="11">
        <f>IF($A47="","",IF(D47&lt;=C47,"Order now","OK"))</f>
        <v/>
      </c>
    </row>
    <row r="48">
      <c r="D48" s="8">
        <f>IF($A48="","",SUMIFS('Movements'!$D:$D,'Movements'!$B:$B,$A48,'Movements'!$C:$C,"Purchase")+SUMIFS('Movements'!$D:$D,'Movements'!$B:$B,$A48,'Movements'!$C:$C,"Count gap")-SUMIFS('Movements'!$D:$D,'Movements'!$B:$B,$A48,'Movements'!$C:$C,"Use")-SUMIFS('Movements'!$D:$D,'Movements'!$B:$B,$A48,'Movements'!$C:$C,"Sale")-SUMIFS('Movements'!$D:$D,'Movements'!$B:$B,$A48,'Movements'!$C:$C,"Waste"))</f>
        <v/>
      </c>
      <c r="E48" s="8">
        <f>IF($A48="","",SUMIFS('Movements'!$D:$D,'Movements'!$B:$B,$A48,'Movements'!$C:$C,"Use",'Movements'!$A:$A,"&gt;="&amp;(TODAY()-30))+SUMIFS('Movements'!$D:$D,'Movements'!$B:$B,$A48,'Movements'!$C:$C,"Sale",'Movements'!$A:$A,"&gt;="&amp;(TODAY()-30)))</f>
        <v/>
      </c>
      <c r="F48" s="9">
        <f>IF(OR($A48="",E48=0),"",E48/30)</f>
        <v/>
      </c>
      <c r="G48" s="10">
        <f>IF(OR(F48="",F48=0),"",ROUND(D48/F48,0))</f>
        <v/>
      </c>
      <c r="H48" s="11">
        <f>IF($A48="","",IF(D48&lt;=C48,"Order now","OK"))</f>
        <v/>
      </c>
    </row>
    <row r="49">
      <c r="D49" s="8">
        <f>IF($A49="","",SUMIFS('Movements'!$D:$D,'Movements'!$B:$B,$A49,'Movements'!$C:$C,"Purchase")+SUMIFS('Movements'!$D:$D,'Movements'!$B:$B,$A49,'Movements'!$C:$C,"Count gap")-SUMIFS('Movements'!$D:$D,'Movements'!$B:$B,$A49,'Movements'!$C:$C,"Use")-SUMIFS('Movements'!$D:$D,'Movements'!$B:$B,$A49,'Movements'!$C:$C,"Sale")-SUMIFS('Movements'!$D:$D,'Movements'!$B:$B,$A49,'Movements'!$C:$C,"Waste"))</f>
        <v/>
      </c>
      <c r="E49" s="8">
        <f>IF($A49="","",SUMIFS('Movements'!$D:$D,'Movements'!$B:$B,$A49,'Movements'!$C:$C,"Use",'Movements'!$A:$A,"&gt;="&amp;(TODAY()-30))+SUMIFS('Movements'!$D:$D,'Movements'!$B:$B,$A49,'Movements'!$C:$C,"Sale",'Movements'!$A:$A,"&gt;="&amp;(TODAY()-30)))</f>
        <v/>
      </c>
      <c r="F49" s="9">
        <f>IF(OR($A49="",E49=0),"",E49/30)</f>
        <v/>
      </c>
      <c r="G49" s="10">
        <f>IF(OR(F49="",F49=0),"",ROUND(D49/F49,0))</f>
        <v/>
      </c>
      <c r="H49" s="11">
        <f>IF($A49="","",IF(D49&lt;=C49,"Order now","OK"))</f>
        <v/>
      </c>
    </row>
    <row r="50">
      <c r="D50" s="8">
        <f>IF($A50="","",SUMIFS('Movements'!$D:$D,'Movements'!$B:$B,$A50,'Movements'!$C:$C,"Purchase")+SUMIFS('Movements'!$D:$D,'Movements'!$B:$B,$A50,'Movements'!$C:$C,"Count gap")-SUMIFS('Movements'!$D:$D,'Movements'!$B:$B,$A50,'Movements'!$C:$C,"Use")-SUMIFS('Movements'!$D:$D,'Movements'!$B:$B,$A50,'Movements'!$C:$C,"Sale")-SUMIFS('Movements'!$D:$D,'Movements'!$B:$B,$A50,'Movements'!$C:$C,"Waste"))</f>
        <v/>
      </c>
      <c r="E50" s="8">
        <f>IF($A50="","",SUMIFS('Movements'!$D:$D,'Movements'!$B:$B,$A50,'Movements'!$C:$C,"Use",'Movements'!$A:$A,"&gt;="&amp;(TODAY()-30))+SUMIFS('Movements'!$D:$D,'Movements'!$B:$B,$A50,'Movements'!$C:$C,"Sale",'Movements'!$A:$A,"&gt;="&amp;(TODAY()-30)))</f>
        <v/>
      </c>
      <c r="F50" s="9">
        <f>IF(OR($A50="",E50=0),"",E50/30)</f>
        <v/>
      </c>
      <c r="G50" s="10">
        <f>IF(OR(F50="",F50=0),"",ROUND(D50/F50,0))</f>
        <v/>
      </c>
      <c r="H50" s="11">
        <f>IF($A50="","",IF(D50&lt;=C50,"Order now","OK"))</f>
        <v/>
      </c>
    </row>
    <row r="51">
      <c r="D51" s="8">
        <f>IF($A51="","",SUMIFS('Movements'!$D:$D,'Movements'!$B:$B,$A51,'Movements'!$C:$C,"Purchase")+SUMIFS('Movements'!$D:$D,'Movements'!$B:$B,$A51,'Movements'!$C:$C,"Count gap")-SUMIFS('Movements'!$D:$D,'Movements'!$B:$B,$A51,'Movements'!$C:$C,"Use")-SUMIFS('Movements'!$D:$D,'Movements'!$B:$B,$A51,'Movements'!$C:$C,"Sale")-SUMIFS('Movements'!$D:$D,'Movements'!$B:$B,$A51,'Movements'!$C:$C,"Waste"))</f>
        <v/>
      </c>
      <c r="E51" s="8">
        <f>IF($A51="","",SUMIFS('Movements'!$D:$D,'Movements'!$B:$B,$A51,'Movements'!$C:$C,"Use",'Movements'!$A:$A,"&gt;="&amp;(TODAY()-30))+SUMIFS('Movements'!$D:$D,'Movements'!$B:$B,$A51,'Movements'!$C:$C,"Sale",'Movements'!$A:$A,"&gt;="&amp;(TODAY()-30)))</f>
        <v/>
      </c>
      <c r="F51" s="9">
        <f>IF(OR($A51="",E51=0),"",E51/30)</f>
        <v/>
      </c>
      <c r="G51" s="10">
        <f>IF(OR(F51="",F51=0),"",ROUND(D51/F51,0))</f>
        <v/>
      </c>
      <c r="H51" s="11">
        <f>IF($A51="","",IF(D51&lt;=C51,"Order now","OK"))</f>
        <v/>
      </c>
    </row>
    <row r="52">
      <c r="D52" s="8">
        <f>IF($A52="","",SUMIFS('Movements'!$D:$D,'Movements'!$B:$B,$A52,'Movements'!$C:$C,"Purchase")+SUMIFS('Movements'!$D:$D,'Movements'!$B:$B,$A52,'Movements'!$C:$C,"Count gap")-SUMIFS('Movements'!$D:$D,'Movements'!$B:$B,$A52,'Movements'!$C:$C,"Use")-SUMIFS('Movements'!$D:$D,'Movements'!$B:$B,$A52,'Movements'!$C:$C,"Sale")-SUMIFS('Movements'!$D:$D,'Movements'!$B:$B,$A52,'Movements'!$C:$C,"Waste"))</f>
        <v/>
      </c>
      <c r="E52" s="8">
        <f>IF($A52="","",SUMIFS('Movements'!$D:$D,'Movements'!$B:$B,$A52,'Movements'!$C:$C,"Use",'Movements'!$A:$A,"&gt;="&amp;(TODAY()-30))+SUMIFS('Movements'!$D:$D,'Movements'!$B:$B,$A52,'Movements'!$C:$C,"Sale",'Movements'!$A:$A,"&gt;="&amp;(TODAY()-30)))</f>
        <v/>
      </c>
      <c r="F52" s="9">
        <f>IF(OR($A52="",E52=0),"",E52/30)</f>
        <v/>
      </c>
      <c r="G52" s="10">
        <f>IF(OR(F52="",F52=0),"",ROUND(D52/F52,0))</f>
        <v/>
      </c>
      <c r="H52" s="11">
        <f>IF($A52="","",IF(D52&lt;=C52,"Order now","OK"))</f>
        <v/>
      </c>
    </row>
    <row r="53">
      <c r="D53" s="8">
        <f>IF($A53="","",SUMIFS('Movements'!$D:$D,'Movements'!$B:$B,$A53,'Movements'!$C:$C,"Purchase")+SUMIFS('Movements'!$D:$D,'Movements'!$B:$B,$A53,'Movements'!$C:$C,"Count gap")-SUMIFS('Movements'!$D:$D,'Movements'!$B:$B,$A53,'Movements'!$C:$C,"Use")-SUMIFS('Movements'!$D:$D,'Movements'!$B:$B,$A53,'Movements'!$C:$C,"Sale")-SUMIFS('Movements'!$D:$D,'Movements'!$B:$B,$A53,'Movements'!$C:$C,"Waste"))</f>
        <v/>
      </c>
      <c r="E53" s="8">
        <f>IF($A53="","",SUMIFS('Movements'!$D:$D,'Movements'!$B:$B,$A53,'Movements'!$C:$C,"Use",'Movements'!$A:$A,"&gt;="&amp;(TODAY()-30))+SUMIFS('Movements'!$D:$D,'Movements'!$B:$B,$A53,'Movements'!$C:$C,"Sale",'Movements'!$A:$A,"&gt;="&amp;(TODAY()-30)))</f>
        <v/>
      </c>
      <c r="F53" s="9">
        <f>IF(OR($A53="",E53=0),"",E53/30)</f>
        <v/>
      </c>
      <c r="G53" s="10">
        <f>IF(OR(F53="",F53=0),"",ROUND(D53/F53,0))</f>
        <v/>
      </c>
      <c r="H53" s="11">
        <f>IF($A53="","",IF(D53&lt;=C53,"Order now","OK"))</f>
        <v/>
      </c>
    </row>
    <row r="54">
      <c r="D54" s="8">
        <f>IF($A54="","",SUMIFS('Movements'!$D:$D,'Movements'!$B:$B,$A54,'Movements'!$C:$C,"Purchase")+SUMIFS('Movements'!$D:$D,'Movements'!$B:$B,$A54,'Movements'!$C:$C,"Count gap")-SUMIFS('Movements'!$D:$D,'Movements'!$B:$B,$A54,'Movements'!$C:$C,"Use")-SUMIFS('Movements'!$D:$D,'Movements'!$B:$B,$A54,'Movements'!$C:$C,"Sale")-SUMIFS('Movements'!$D:$D,'Movements'!$B:$B,$A54,'Movements'!$C:$C,"Waste"))</f>
        <v/>
      </c>
      <c r="E54" s="8">
        <f>IF($A54="","",SUMIFS('Movements'!$D:$D,'Movements'!$B:$B,$A54,'Movements'!$C:$C,"Use",'Movements'!$A:$A,"&gt;="&amp;(TODAY()-30))+SUMIFS('Movements'!$D:$D,'Movements'!$B:$B,$A54,'Movements'!$C:$C,"Sale",'Movements'!$A:$A,"&gt;="&amp;(TODAY()-30)))</f>
        <v/>
      </c>
      <c r="F54" s="9">
        <f>IF(OR($A54="",E54=0),"",E54/30)</f>
        <v/>
      </c>
      <c r="G54" s="10">
        <f>IF(OR(F54="",F54=0),"",ROUND(D54/F54,0))</f>
        <v/>
      </c>
      <c r="H54" s="11">
        <f>IF($A54="","",IF(D54&lt;=C54,"Order now","OK"))</f>
        <v/>
      </c>
    </row>
    <row r="55">
      <c r="D55" s="8">
        <f>IF($A55="","",SUMIFS('Movements'!$D:$D,'Movements'!$B:$B,$A55,'Movements'!$C:$C,"Purchase")+SUMIFS('Movements'!$D:$D,'Movements'!$B:$B,$A55,'Movements'!$C:$C,"Count gap")-SUMIFS('Movements'!$D:$D,'Movements'!$B:$B,$A55,'Movements'!$C:$C,"Use")-SUMIFS('Movements'!$D:$D,'Movements'!$B:$B,$A55,'Movements'!$C:$C,"Sale")-SUMIFS('Movements'!$D:$D,'Movements'!$B:$B,$A55,'Movements'!$C:$C,"Waste"))</f>
        <v/>
      </c>
      <c r="E55" s="8">
        <f>IF($A55="","",SUMIFS('Movements'!$D:$D,'Movements'!$B:$B,$A55,'Movements'!$C:$C,"Use",'Movements'!$A:$A,"&gt;="&amp;(TODAY()-30))+SUMIFS('Movements'!$D:$D,'Movements'!$B:$B,$A55,'Movements'!$C:$C,"Sale",'Movements'!$A:$A,"&gt;="&amp;(TODAY()-30)))</f>
        <v/>
      </c>
      <c r="F55" s="9">
        <f>IF(OR($A55="",E55=0),"",E55/30)</f>
        <v/>
      </c>
      <c r="G55" s="10">
        <f>IF(OR(F55="",F55=0),"",ROUND(D55/F55,0))</f>
        <v/>
      </c>
      <c r="H55" s="11">
        <f>IF($A55="","",IF(D55&lt;=C55,"Order now","OK"))</f>
        <v/>
      </c>
    </row>
    <row r="56">
      <c r="D56" s="8">
        <f>IF($A56="","",SUMIFS('Movements'!$D:$D,'Movements'!$B:$B,$A56,'Movements'!$C:$C,"Purchase")+SUMIFS('Movements'!$D:$D,'Movements'!$B:$B,$A56,'Movements'!$C:$C,"Count gap")-SUMIFS('Movements'!$D:$D,'Movements'!$B:$B,$A56,'Movements'!$C:$C,"Use")-SUMIFS('Movements'!$D:$D,'Movements'!$B:$B,$A56,'Movements'!$C:$C,"Sale")-SUMIFS('Movements'!$D:$D,'Movements'!$B:$B,$A56,'Movements'!$C:$C,"Waste"))</f>
        <v/>
      </c>
      <c r="E56" s="8">
        <f>IF($A56="","",SUMIFS('Movements'!$D:$D,'Movements'!$B:$B,$A56,'Movements'!$C:$C,"Use",'Movements'!$A:$A,"&gt;="&amp;(TODAY()-30))+SUMIFS('Movements'!$D:$D,'Movements'!$B:$B,$A56,'Movements'!$C:$C,"Sale",'Movements'!$A:$A,"&gt;="&amp;(TODAY()-30)))</f>
        <v/>
      </c>
      <c r="F56" s="9">
        <f>IF(OR($A56="",E56=0),"",E56/30)</f>
        <v/>
      </c>
      <c r="G56" s="10">
        <f>IF(OR(F56="",F56=0),"",ROUND(D56/F56,0))</f>
        <v/>
      </c>
      <c r="H56" s="11">
        <f>IF($A56="","",IF(D56&lt;=C56,"Order now","OK"))</f>
        <v/>
      </c>
    </row>
    <row r="57">
      <c r="D57" s="8">
        <f>IF($A57="","",SUMIFS('Movements'!$D:$D,'Movements'!$B:$B,$A57,'Movements'!$C:$C,"Purchase")+SUMIFS('Movements'!$D:$D,'Movements'!$B:$B,$A57,'Movements'!$C:$C,"Count gap")-SUMIFS('Movements'!$D:$D,'Movements'!$B:$B,$A57,'Movements'!$C:$C,"Use")-SUMIFS('Movements'!$D:$D,'Movements'!$B:$B,$A57,'Movements'!$C:$C,"Sale")-SUMIFS('Movements'!$D:$D,'Movements'!$B:$B,$A57,'Movements'!$C:$C,"Waste"))</f>
        <v/>
      </c>
      <c r="E57" s="8">
        <f>IF($A57="","",SUMIFS('Movements'!$D:$D,'Movements'!$B:$B,$A57,'Movements'!$C:$C,"Use",'Movements'!$A:$A,"&gt;="&amp;(TODAY()-30))+SUMIFS('Movements'!$D:$D,'Movements'!$B:$B,$A57,'Movements'!$C:$C,"Sale",'Movements'!$A:$A,"&gt;="&amp;(TODAY()-30)))</f>
        <v/>
      </c>
      <c r="F57" s="9">
        <f>IF(OR($A57="",E57=0),"",E57/30)</f>
        <v/>
      </c>
      <c r="G57" s="10">
        <f>IF(OR(F57="",F57=0),"",ROUND(D57/F57,0))</f>
        <v/>
      </c>
      <c r="H57" s="11">
        <f>IF($A57="","",IF(D57&lt;=C57,"Order now","OK"))</f>
        <v/>
      </c>
    </row>
    <row r="58">
      <c r="D58" s="8">
        <f>IF($A58="","",SUMIFS('Movements'!$D:$D,'Movements'!$B:$B,$A58,'Movements'!$C:$C,"Purchase")+SUMIFS('Movements'!$D:$D,'Movements'!$B:$B,$A58,'Movements'!$C:$C,"Count gap")-SUMIFS('Movements'!$D:$D,'Movements'!$B:$B,$A58,'Movements'!$C:$C,"Use")-SUMIFS('Movements'!$D:$D,'Movements'!$B:$B,$A58,'Movements'!$C:$C,"Sale")-SUMIFS('Movements'!$D:$D,'Movements'!$B:$B,$A58,'Movements'!$C:$C,"Waste"))</f>
        <v/>
      </c>
      <c r="E58" s="8">
        <f>IF($A58="","",SUMIFS('Movements'!$D:$D,'Movements'!$B:$B,$A58,'Movements'!$C:$C,"Use",'Movements'!$A:$A,"&gt;="&amp;(TODAY()-30))+SUMIFS('Movements'!$D:$D,'Movements'!$B:$B,$A58,'Movements'!$C:$C,"Sale",'Movements'!$A:$A,"&gt;="&amp;(TODAY()-30)))</f>
        <v/>
      </c>
      <c r="F58" s="9">
        <f>IF(OR($A58="",E58=0),"",E58/30)</f>
        <v/>
      </c>
      <c r="G58" s="10">
        <f>IF(OR(F58="",F58=0),"",ROUND(D58/F58,0))</f>
        <v/>
      </c>
      <c r="H58" s="11">
        <f>IF($A58="","",IF(D58&lt;=C58,"Order now","OK"))</f>
        <v/>
      </c>
    </row>
    <row r="59">
      <c r="D59" s="8">
        <f>IF($A59="","",SUMIFS('Movements'!$D:$D,'Movements'!$B:$B,$A59,'Movements'!$C:$C,"Purchase")+SUMIFS('Movements'!$D:$D,'Movements'!$B:$B,$A59,'Movements'!$C:$C,"Count gap")-SUMIFS('Movements'!$D:$D,'Movements'!$B:$B,$A59,'Movements'!$C:$C,"Use")-SUMIFS('Movements'!$D:$D,'Movements'!$B:$B,$A59,'Movements'!$C:$C,"Sale")-SUMIFS('Movements'!$D:$D,'Movements'!$B:$B,$A59,'Movements'!$C:$C,"Waste"))</f>
        <v/>
      </c>
      <c r="E59" s="8">
        <f>IF($A59="","",SUMIFS('Movements'!$D:$D,'Movements'!$B:$B,$A59,'Movements'!$C:$C,"Use",'Movements'!$A:$A,"&gt;="&amp;(TODAY()-30))+SUMIFS('Movements'!$D:$D,'Movements'!$B:$B,$A59,'Movements'!$C:$C,"Sale",'Movements'!$A:$A,"&gt;="&amp;(TODAY()-30)))</f>
        <v/>
      </c>
      <c r="F59" s="9">
        <f>IF(OR($A59="",E59=0),"",E59/30)</f>
        <v/>
      </c>
      <c r="G59" s="10">
        <f>IF(OR(F59="",F59=0),"",ROUND(D59/F59,0))</f>
        <v/>
      </c>
      <c r="H59" s="11">
        <f>IF($A59="","",IF(D59&lt;=C59,"Order now","OK"))</f>
        <v/>
      </c>
    </row>
    <row r="60">
      <c r="D60" s="8">
        <f>IF($A60="","",SUMIFS('Movements'!$D:$D,'Movements'!$B:$B,$A60,'Movements'!$C:$C,"Purchase")+SUMIFS('Movements'!$D:$D,'Movements'!$B:$B,$A60,'Movements'!$C:$C,"Count gap")-SUMIFS('Movements'!$D:$D,'Movements'!$B:$B,$A60,'Movements'!$C:$C,"Use")-SUMIFS('Movements'!$D:$D,'Movements'!$B:$B,$A60,'Movements'!$C:$C,"Sale")-SUMIFS('Movements'!$D:$D,'Movements'!$B:$B,$A60,'Movements'!$C:$C,"Waste"))</f>
        <v/>
      </c>
      <c r="E60" s="8">
        <f>IF($A60="","",SUMIFS('Movements'!$D:$D,'Movements'!$B:$B,$A60,'Movements'!$C:$C,"Use",'Movements'!$A:$A,"&gt;="&amp;(TODAY()-30))+SUMIFS('Movements'!$D:$D,'Movements'!$B:$B,$A60,'Movements'!$C:$C,"Sale",'Movements'!$A:$A,"&gt;="&amp;(TODAY()-30)))</f>
        <v/>
      </c>
      <c r="F60" s="9">
        <f>IF(OR($A60="",E60=0),"",E60/30)</f>
        <v/>
      </c>
      <c r="G60" s="10">
        <f>IF(OR(F60="",F60=0),"",ROUND(D60/F60,0))</f>
        <v/>
      </c>
      <c r="H60" s="11">
        <f>IF($A60="","",IF(D60&lt;=C60,"Order now","OK"))</f>
        <v/>
      </c>
    </row>
    <row r="61">
      <c r="D61" s="8">
        <f>IF($A61="","",SUMIFS('Movements'!$D:$D,'Movements'!$B:$B,$A61,'Movements'!$C:$C,"Purchase")+SUMIFS('Movements'!$D:$D,'Movements'!$B:$B,$A61,'Movements'!$C:$C,"Count gap")-SUMIFS('Movements'!$D:$D,'Movements'!$B:$B,$A61,'Movements'!$C:$C,"Use")-SUMIFS('Movements'!$D:$D,'Movements'!$B:$B,$A61,'Movements'!$C:$C,"Sale")-SUMIFS('Movements'!$D:$D,'Movements'!$B:$B,$A61,'Movements'!$C:$C,"Waste"))</f>
        <v/>
      </c>
      <c r="E61" s="8">
        <f>IF($A61="","",SUMIFS('Movements'!$D:$D,'Movements'!$B:$B,$A61,'Movements'!$C:$C,"Use",'Movements'!$A:$A,"&gt;="&amp;(TODAY()-30))+SUMIFS('Movements'!$D:$D,'Movements'!$B:$B,$A61,'Movements'!$C:$C,"Sale",'Movements'!$A:$A,"&gt;="&amp;(TODAY()-30)))</f>
        <v/>
      </c>
      <c r="F61" s="9">
        <f>IF(OR($A61="",E61=0),"",E61/30)</f>
        <v/>
      </c>
      <c r="G61" s="10">
        <f>IF(OR(F61="",F61=0),"",ROUND(D61/F61,0))</f>
        <v/>
      </c>
      <c r="H61" s="11">
        <f>IF($A61="","",IF(D61&lt;=C61,"Order now","OK"))</f>
        <v/>
      </c>
    </row>
    <row r="62">
      <c r="D62" s="8">
        <f>IF($A62="","",SUMIFS('Movements'!$D:$D,'Movements'!$B:$B,$A62,'Movements'!$C:$C,"Purchase")+SUMIFS('Movements'!$D:$D,'Movements'!$B:$B,$A62,'Movements'!$C:$C,"Count gap")-SUMIFS('Movements'!$D:$D,'Movements'!$B:$B,$A62,'Movements'!$C:$C,"Use")-SUMIFS('Movements'!$D:$D,'Movements'!$B:$B,$A62,'Movements'!$C:$C,"Sale")-SUMIFS('Movements'!$D:$D,'Movements'!$B:$B,$A62,'Movements'!$C:$C,"Waste"))</f>
        <v/>
      </c>
      <c r="E62" s="8">
        <f>IF($A62="","",SUMIFS('Movements'!$D:$D,'Movements'!$B:$B,$A62,'Movements'!$C:$C,"Use",'Movements'!$A:$A,"&gt;="&amp;(TODAY()-30))+SUMIFS('Movements'!$D:$D,'Movements'!$B:$B,$A62,'Movements'!$C:$C,"Sale",'Movements'!$A:$A,"&gt;="&amp;(TODAY()-30)))</f>
        <v/>
      </c>
      <c r="F62" s="9">
        <f>IF(OR($A62="",E62=0),"",E62/30)</f>
        <v/>
      </c>
      <c r="G62" s="10">
        <f>IF(OR(F62="",F62=0),"",ROUND(D62/F62,0))</f>
        <v/>
      </c>
      <c r="H62" s="11">
        <f>IF($A62="","",IF(D62&lt;=C62,"Order now","OK"))</f>
        <v/>
      </c>
    </row>
    <row r="63">
      <c r="D63" s="8">
        <f>IF($A63="","",SUMIFS('Movements'!$D:$D,'Movements'!$B:$B,$A63,'Movements'!$C:$C,"Purchase")+SUMIFS('Movements'!$D:$D,'Movements'!$B:$B,$A63,'Movements'!$C:$C,"Count gap")-SUMIFS('Movements'!$D:$D,'Movements'!$B:$B,$A63,'Movements'!$C:$C,"Use")-SUMIFS('Movements'!$D:$D,'Movements'!$B:$B,$A63,'Movements'!$C:$C,"Sale")-SUMIFS('Movements'!$D:$D,'Movements'!$B:$B,$A63,'Movements'!$C:$C,"Waste"))</f>
        <v/>
      </c>
      <c r="E63" s="8">
        <f>IF($A63="","",SUMIFS('Movements'!$D:$D,'Movements'!$B:$B,$A63,'Movements'!$C:$C,"Use",'Movements'!$A:$A,"&gt;="&amp;(TODAY()-30))+SUMIFS('Movements'!$D:$D,'Movements'!$B:$B,$A63,'Movements'!$C:$C,"Sale",'Movements'!$A:$A,"&gt;="&amp;(TODAY()-30)))</f>
        <v/>
      </c>
      <c r="F63" s="9">
        <f>IF(OR($A63="",E63=0),"",E63/30)</f>
        <v/>
      </c>
      <c r="G63" s="10">
        <f>IF(OR(F63="",F63=0),"",ROUND(D63/F63,0))</f>
        <v/>
      </c>
      <c r="H63" s="11">
        <f>IF($A63="","",IF(D63&lt;=C63,"Order now","OK"))</f>
        <v/>
      </c>
    </row>
    <row r="64">
      <c r="D64" s="8">
        <f>IF($A64="","",SUMIFS('Movements'!$D:$D,'Movements'!$B:$B,$A64,'Movements'!$C:$C,"Purchase")+SUMIFS('Movements'!$D:$D,'Movements'!$B:$B,$A64,'Movements'!$C:$C,"Count gap")-SUMIFS('Movements'!$D:$D,'Movements'!$B:$B,$A64,'Movements'!$C:$C,"Use")-SUMIFS('Movements'!$D:$D,'Movements'!$B:$B,$A64,'Movements'!$C:$C,"Sale")-SUMIFS('Movements'!$D:$D,'Movements'!$B:$B,$A64,'Movements'!$C:$C,"Waste"))</f>
        <v/>
      </c>
      <c r="E64" s="8">
        <f>IF($A64="","",SUMIFS('Movements'!$D:$D,'Movements'!$B:$B,$A64,'Movements'!$C:$C,"Use",'Movements'!$A:$A,"&gt;="&amp;(TODAY()-30))+SUMIFS('Movements'!$D:$D,'Movements'!$B:$B,$A64,'Movements'!$C:$C,"Sale",'Movements'!$A:$A,"&gt;="&amp;(TODAY()-30)))</f>
        <v/>
      </c>
      <c r="F64" s="9">
        <f>IF(OR($A64="",E64=0),"",E64/30)</f>
        <v/>
      </c>
      <c r="G64" s="10">
        <f>IF(OR(F64="",F64=0),"",ROUND(D64/F64,0))</f>
        <v/>
      </c>
      <c r="H64" s="11">
        <f>IF($A64="","",IF(D64&lt;=C64,"Order now","OK"))</f>
        <v/>
      </c>
    </row>
    <row r="65">
      <c r="D65" s="8">
        <f>IF($A65="","",SUMIFS('Movements'!$D:$D,'Movements'!$B:$B,$A65,'Movements'!$C:$C,"Purchase")+SUMIFS('Movements'!$D:$D,'Movements'!$B:$B,$A65,'Movements'!$C:$C,"Count gap")-SUMIFS('Movements'!$D:$D,'Movements'!$B:$B,$A65,'Movements'!$C:$C,"Use")-SUMIFS('Movements'!$D:$D,'Movements'!$B:$B,$A65,'Movements'!$C:$C,"Sale")-SUMIFS('Movements'!$D:$D,'Movements'!$B:$B,$A65,'Movements'!$C:$C,"Waste"))</f>
        <v/>
      </c>
      <c r="E65" s="8">
        <f>IF($A65="","",SUMIFS('Movements'!$D:$D,'Movements'!$B:$B,$A65,'Movements'!$C:$C,"Use",'Movements'!$A:$A,"&gt;="&amp;(TODAY()-30))+SUMIFS('Movements'!$D:$D,'Movements'!$B:$B,$A65,'Movements'!$C:$C,"Sale",'Movements'!$A:$A,"&gt;="&amp;(TODAY()-30)))</f>
        <v/>
      </c>
      <c r="F65" s="9">
        <f>IF(OR($A65="",E65=0),"",E65/30)</f>
        <v/>
      </c>
      <c r="G65" s="10">
        <f>IF(OR(F65="",F65=0),"",ROUND(D65/F65,0))</f>
        <v/>
      </c>
      <c r="H65" s="11">
        <f>IF($A65="","",IF(D65&lt;=C65,"Order now","OK"))</f>
        <v/>
      </c>
    </row>
    <row r="66">
      <c r="D66" s="8">
        <f>IF($A66="","",SUMIFS('Movements'!$D:$D,'Movements'!$B:$B,$A66,'Movements'!$C:$C,"Purchase")+SUMIFS('Movements'!$D:$D,'Movements'!$B:$B,$A66,'Movements'!$C:$C,"Count gap")-SUMIFS('Movements'!$D:$D,'Movements'!$B:$B,$A66,'Movements'!$C:$C,"Use")-SUMIFS('Movements'!$D:$D,'Movements'!$B:$B,$A66,'Movements'!$C:$C,"Sale")-SUMIFS('Movements'!$D:$D,'Movements'!$B:$B,$A66,'Movements'!$C:$C,"Waste"))</f>
        <v/>
      </c>
      <c r="E66" s="8">
        <f>IF($A66="","",SUMIFS('Movements'!$D:$D,'Movements'!$B:$B,$A66,'Movements'!$C:$C,"Use",'Movements'!$A:$A,"&gt;="&amp;(TODAY()-30))+SUMIFS('Movements'!$D:$D,'Movements'!$B:$B,$A66,'Movements'!$C:$C,"Sale",'Movements'!$A:$A,"&gt;="&amp;(TODAY()-30)))</f>
        <v/>
      </c>
      <c r="F66" s="9">
        <f>IF(OR($A66="",E66=0),"",E66/30)</f>
        <v/>
      </c>
      <c r="G66" s="10">
        <f>IF(OR(F66="",F66=0),"",ROUND(D66/F66,0))</f>
        <v/>
      </c>
      <c r="H66" s="11">
        <f>IF($A66="","",IF(D66&lt;=C66,"Order now","OK"))</f>
        <v/>
      </c>
    </row>
    <row r="67">
      <c r="D67" s="8">
        <f>IF($A67="","",SUMIFS('Movements'!$D:$D,'Movements'!$B:$B,$A67,'Movements'!$C:$C,"Purchase")+SUMIFS('Movements'!$D:$D,'Movements'!$B:$B,$A67,'Movements'!$C:$C,"Count gap")-SUMIFS('Movements'!$D:$D,'Movements'!$B:$B,$A67,'Movements'!$C:$C,"Use")-SUMIFS('Movements'!$D:$D,'Movements'!$B:$B,$A67,'Movements'!$C:$C,"Sale")-SUMIFS('Movements'!$D:$D,'Movements'!$B:$B,$A67,'Movements'!$C:$C,"Waste"))</f>
        <v/>
      </c>
      <c r="E67" s="8">
        <f>IF($A67="","",SUMIFS('Movements'!$D:$D,'Movements'!$B:$B,$A67,'Movements'!$C:$C,"Use",'Movements'!$A:$A,"&gt;="&amp;(TODAY()-30))+SUMIFS('Movements'!$D:$D,'Movements'!$B:$B,$A67,'Movements'!$C:$C,"Sale",'Movements'!$A:$A,"&gt;="&amp;(TODAY()-30)))</f>
        <v/>
      </c>
      <c r="F67" s="9">
        <f>IF(OR($A67="",E67=0),"",E67/30)</f>
        <v/>
      </c>
      <c r="G67" s="10">
        <f>IF(OR(F67="",F67=0),"",ROUND(D67/F67,0))</f>
        <v/>
      </c>
      <c r="H67" s="11">
        <f>IF($A67="","",IF(D67&lt;=C67,"Order now","OK"))</f>
        <v/>
      </c>
    </row>
    <row r="68">
      <c r="D68" s="8">
        <f>IF($A68="","",SUMIFS('Movements'!$D:$D,'Movements'!$B:$B,$A68,'Movements'!$C:$C,"Purchase")+SUMIFS('Movements'!$D:$D,'Movements'!$B:$B,$A68,'Movements'!$C:$C,"Count gap")-SUMIFS('Movements'!$D:$D,'Movements'!$B:$B,$A68,'Movements'!$C:$C,"Use")-SUMIFS('Movements'!$D:$D,'Movements'!$B:$B,$A68,'Movements'!$C:$C,"Sale")-SUMIFS('Movements'!$D:$D,'Movements'!$B:$B,$A68,'Movements'!$C:$C,"Waste"))</f>
        <v/>
      </c>
      <c r="E68" s="8">
        <f>IF($A68="","",SUMIFS('Movements'!$D:$D,'Movements'!$B:$B,$A68,'Movements'!$C:$C,"Use",'Movements'!$A:$A,"&gt;="&amp;(TODAY()-30))+SUMIFS('Movements'!$D:$D,'Movements'!$B:$B,$A68,'Movements'!$C:$C,"Sale",'Movements'!$A:$A,"&gt;="&amp;(TODAY()-30)))</f>
        <v/>
      </c>
      <c r="F68" s="9">
        <f>IF(OR($A68="",E68=0),"",E68/30)</f>
        <v/>
      </c>
      <c r="G68" s="10">
        <f>IF(OR(F68="",F68=0),"",ROUND(D68/F68,0))</f>
        <v/>
      </c>
      <c r="H68" s="11">
        <f>IF($A68="","",IF(D68&lt;=C68,"Order now","OK"))</f>
        <v/>
      </c>
    </row>
    <row r="69">
      <c r="D69" s="8">
        <f>IF($A69="","",SUMIFS('Movements'!$D:$D,'Movements'!$B:$B,$A69,'Movements'!$C:$C,"Purchase")+SUMIFS('Movements'!$D:$D,'Movements'!$B:$B,$A69,'Movements'!$C:$C,"Count gap")-SUMIFS('Movements'!$D:$D,'Movements'!$B:$B,$A69,'Movements'!$C:$C,"Use")-SUMIFS('Movements'!$D:$D,'Movements'!$B:$B,$A69,'Movements'!$C:$C,"Sale")-SUMIFS('Movements'!$D:$D,'Movements'!$B:$B,$A69,'Movements'!$C:$C,"Waste"))</f>
        <v/>
      </c>
      <c r="E69" s="8">
        <f>IF($A69="","",SUMIFS('Movements'!$D:$D,'Movements'!$B:$B,$A69,'Movements'!$C:$C,"Use",'Movements'!$A:$A,"&gt;="&amp;(TODAY()-30))+SUMIFS('Movements'!$D:$D,'Movements'!$B:$B,$A69,'Movements'!$C:$C,"Sale",'Movements'!$A:$A,"&gt;="&amp;(TODAY()-30)))</f>
        <v/>
      </c>
      <c r="F69" s="9">
        <f>IF(OR($A69="",E69=0),"",E69/30)</f>
        <v/>
      </c>
      <c r="G69" s="10">
        <f>IF(OR(F69="",F69=0),"",ROUND(D69/F69,0))</f>
        <v/>
      </c>
      <c r="H69" s="11">
        <f>IF($A69="","",IF(D69&lt;=C69,"Order now","OK"))</f>
        <v/>
      </c>
    </row>
    <row r="70">
      <c r="D70" s="8">
        <f>IF($A70="","",SUMIFS('Movements'!$D:$D,'Movements'!$B:$B,$A70,'Movements'!$C:$C,"Purchase")+SUMIFS('Movements'!$D:$D,'Movements'!$B:$B,$A70,'Movements'!$C:$C,"Count gap")-SUMIFS('Movements'!$D:$D,'Movements'!$B:$B,$A70,'Movements'!$C:$C,"Use")-SUMIFS('Movements'!$D:$D,'Movements'!$B:$B,$A70,'Movements'!$C:$C,"Sale")-SUMIFS('Movements'!$D:$D,'Movements'!$B:$B,$A70,'Movements'!$C:$C,"Waste"))</f>
        <v/>
      </c>
      <c r="E70" s="8">
        <f>IF($A70="","",SUMIFS('Movements'!$D:$D,'Movements'!$B:$B,$A70,'Movements'!$C:$C,"Use",'Movements'!$A:$A,"&gt;="&amp;(TODAY()-30))+SUMIFS('Movements'!$D:$D,'Movements'!$B:$B,$A70,'Movements'!$C:$C,"Sale",'Movements'!$A:$A,"&gt;="&amp;(TODAY()-30)))</f>
        <v/>
      </c>
      <c r="F70" s="9">
        <f>IF(OR($A70="",E70=0),"",E70/30)</f>
        <v/>
      </c>
      <c r="G70" s="10">
        <f>IF(OR(F70="",F70=0),"",ROUND(D70/F70,0))</f>
        <v/>
      </c>
      <c r="H70" s="11">
        <f>IF($A70="","",IF(D70&lt;=C70,"Order now","OK"))</f>
        <v/>
      </c>
    </row>
    <row r="71">
      <c r="D71" s="8">
        <f>IF($A71="","",SUMIFS('Movements'!$D:$D,'Movements'!$B:$B,$A71,'Movements'!$C:$C,"Purchase")+SUMIFS('Movements'!$D:$D,'Movements'!$B:$B,$A71,'Movements'!$C:$C,"Count gap")-SUMIFS('Movements'!$D:$D,'Movements'!$B:$B,$A71,'Movements'!$C:$C,"Use")-SUMIFS('Movements'!$D:$D,'Movements'!$B:$B,$A71,'Movements'!$C:$C,"Sale")-SUMIFS('Movements'!$D:$D,'Movements'!$B:$B,$A71,'Movements'!$C:$C,"Waste"))</f>
        <v/>
      </c>
      <c r="E71" s="8">
        <f>IF($A71="","",SUMIFS('Movements'!$D:$D,'Movements'!$B:$B,$A71,'Movements'!$C:$C,"Use",'Movements'!$A:$A,"&gt;="&amp;(TODAY()-30))+SUMIFS('Movements'!$D:$D,'Movements'!$B:$B,$A71,'Movements'!$C:$C,"Sale",'Movements'!$A:$A,"&gt;="&amp;(TODAY()-30)))</f>
        <v/>
      </c>
      <c r="F71" s="9">
        <f>IF(OR($A71="",E71=0),"",E71/30)</f>
        <v/>
      </c>
      <c r="G71" s="10">
        <f>IF(OR(F71="",F71=0),"",ROUND(D71/F71,0))</f>
        <v/>
      </c>
      <c r="H71" s="11">
        <f>IF($A71="","",IF(D71&lt;=C71,"Order now","OK"))</f>
        <v/>
      </c>
    </row>
    <row r="72">
      <c r="D72" s="8">
        <f>IF($A72="","",SUMIFS('Movements'!$D:$D,'Movements'!$B:$B,$A72,'Movements'!$C:$C,"Purchase")+SUMIFS('Movements'!$D:$D,'Movements'!$B:$B,$A72,'Movements'!$C:$C,"Count gap")-SUMIFS('Movements'!$D:$D,'Movements'!$B:$B,$A72,'Movements'!$C:$C,"Use")-SUMIFS('Movements'!$D:$D,'Movements'!$B:$B,$A72,'Movements'!$C:$C,"Sale")-SUMIFS('Movements'!$D:$D,'Movements'!$B:$B,$A72,'Movements'!$C:$C,"Waste"))</f>
        <v/>
      </c>
      <c r="E72" s="8">
        <f>IF($A72="","",SUMIFS('Movements'!$D:$D,'Movements'!$B:$B,$A72,'Movements'!$C:$C,"Use",'Movements'!$A:$A,"&gt;="&amp;(TODAY()-30))+SUMIFS('Movements'!$D:$D,'Movements'!$B:$B,$A72,'Movements'!$C:$C,"Sale",'Movements'!$A:$A,"&gt;="&amp;(TODAY()-30)))</f>
        <v/>
      </c>
      <c r="F72" s="9">
        <f>IF(OR($A72="",E72=0),"",E72/30)</f>
        <v/>
      </c>
      <c r="G72" s="10">
        <f>IF(OR(F72="",F72=0),"",ROUND(D72/F72,0))</f>
        <v/>
      </c>
      <c r="H72" s="11">
        <f>IF($A72="","",IF(D72&lt;=C72,"Order now","OK"))</f>
        <v/>
      </c>
    </row>
    <row r="73">
      <c r="D73" s="8">
        <f>IF($A73="","",SUMIFS('Movements'!$D:$D,'Movements'!$B:$B,$A73,'Movements'!$C:$C,"Purchase")+SUMIFS('Movements'!$D:$D,'Movements'!$B:$B,$A73,'Movements'!$C:$C,"Count gap")-SUMIFS('Movements'!$D:$D,'Movements'!$B:$B,$A73,'Movements'!$C:$C,"Use")-SUMIFS('Movements'!$D:$D,'Movements'!$B:$B,$A73,'Movements'!$C:$C,"Sale")-SUMIFS('Movements'!$D:$D,'Movements'!$B:$B,$A73,'Movements'!$C:$C,"Waste"))</f>
        <v/>
      </c>
      <c r="E73" s="8">
        <f>IF($A73="","",SUMIFS('Movements'!$D:$D,'Movements'!$B:$B,$A73,'Movements'!$C:$C,"Use",'Movements'!$A:$A,"&gt;="&amp;(TODAY()-30))+SUMIFS('Movements'!$D:$D,'Movements'!$B:$B,$A73,'Movements'!$C:$C,"Sale",'Movements'!$A:$A,"&gt;="&amp;(TODAY()-30)))</f>
        <v/>
      </c>
      <c r="F73" s="9">
        <f>IF(OR($A73="",E73=0),"",E73/30)</f>
        <v/>
      </c>
      <c r="G73" s="10">
        <f>IF(OR(F73="",F73=0),"",ROUND(D73/F73,0))</f>
        <v/>
      </c>
      <c r="H73" s="11">
        <f>IF($A73="","",IF(D73&lt;=C73,"Order now","OK"))</f>
        <v/>
      </c>
    </row>
    <row r="74">
      <c r="D74" s="8">
        <f>IF($A74="","",SUMIFS('Movements'!$D:$D,'Movements'!$B:$B,$A74,'Movements'!$C:$C,"Purchase")+SUMIFS('Movements'!$D:$D,'Movements'!$B:$B,$A74,'Movements'!$C:$C,"Count gap")-SUMIFS('Movements'!$D:$D,'Movements'!$B:$B,$A74,'Movements'!$C:$C,"Use")-SUMIFS('Movements'!$D:$D,'Movements'!$B:$B,$A74,'Movements'!$C:$C,"Sale")-SUMIFS('Movements'!$D:$D,'Movements'!$B:$B,$A74,'Movements'!$C:$C,"Waste"))</f>
        <v/>
      </c>
      <c r="E74" s="8">
        <f>IF($A74="","",SUMIFS('Movements'!$D:$D,'Movements'!$B:$B,$A74,'Movements'!$C:$C,"Use",'Movements'!$A:$A,"&gt;="&amp;(TODAY()-30))+SUMIFS('Movements'!$D:$D,'Movements'!$B:$B,$A74,'Movements'!$C:$C,"Sale",'Movements'!$A:$A,"&gt;="&amp;(TODAY()-30)))</f>
        <v/>
      </c>
      <c r="F74" s="9">
        <f>IF(OR($A74="",E74=0),"",E74/30)</f>
        <v/>
      </c>
      <c r="G74" s="10">
        <f>IF(OR(F74="",F74=0),"",ROUND(D74/F74,0))</f>
        <v/>
      </c>
      <c r="H74" s="11">
        <f>IF($A74="","",IF(D74&lt;=C74,"Order now","OK"))</f>
        <v/>
      </c>
    </row>
    <row r="75">
      <c r="D75" s="8">
        <f>IF($A75="","",SUMIFS('Movements'!$D:$D,'Movements'!$B:$B,$A75,'Movements'!$C:$C,"Purchase")+SUMIFS('Movements'!$D:$D,'Movements'!$B:$B,$A75,'Movements'!$C:$C,"Count gap")-SUMIFS('Movements'!$D:$D,'Movements'!$B:$B,$A75,'Movements'!$C:$C,"Use")-SUMIFS('Movements'!$D:$D,'Movements'!$B:$B,$A75,'Movements'!$C:$C,"Sale")-SUMIFS('Movements'!$D:$D,'Movements'!$B:$B,$A75,'Movements'!$C:$C,"Waste"))</f>
        <v/>
      </c>
      <c r="E75" s="8">
        <f>IF($A75="","",SUMIFS('Movements'!$D:$D,'Movements'!$B:$B,$A75,'Movements'!$C:$C,"Use",'Movements'!$A:$A,"&gt;="&amp;(TODAY()-30))+SUMIFS('Movements'!$D:$D,'Movements'!$B:$B,$A75,'Movements'!$C:$C,"Sale",'Movements'!$A:$A,"&gt;="&amp;(TODAY()-30)))</f>
        <v/>
      </c>
      <c r="F75" s="9">
        <f>IF(OR($A75="",E75=0),"",E75/30)</f>
        <v/>
      </c>
      <c r="G75" s="10">
        <f>IF(OR(F75="",F75=0),"",ROUND(D75/F75,0))</f>
        <v/>
      </c>
      <c r="H75" s="11">
        <f>IF($A75="","",IF(D75&lt;=C75,"Order now","OK"))</f>
        <v/>
      </c>
    </row>
    <row r="76">
      <c r="D76" s="8">
        <f>IF($A76="","",SUMIFS('Movements'!$D:$D,'Movements'!$B:$B,$A76,'Movements'!$C:$C,"Purchase")+SUMIFS('Movements'!$D:$D,'Movements'!$B:$B,$A76,'Movements'!$C:$C,"Count gap")-SUMIFS('Movements'!$D:$D,'Movements'!$B:$B,$A76,'Movements'!$C:$C,"Use")-SUMIFS('Movements'!$D:$D,'Movements'!$B:$B,$A76,'Movements'!$C:$C,"Sale")-SUMIFS('Movements'!$D:$D,'Movements'!$B:$B,$A76,'Movements'!$C:$C,"Waste"))</f>
        <v/>
      </c>
      <c r="E76" s="8">
        <f>IF($A76="","",SUMIFS('Movements'!$D:$D,'Movements'!$B:$B,$A76,'Movements'!$C:$C,"Use",'Movements'!$A:$A,"&gt;="&amp;(TODAY()-30))+SUMIFS('Movements'!$D:$D,'Movements'!$B:$B,$A76,'Movements'!$C:$C,"Sale",'Movements'!$A:$A,"&gt;="&amp;(TODAY()-30)))</f>
        <v/>
      </c>
      <c r="F76" s="9">
        <f>IF(OR($A76="",E76=0),"",E76/30)</f>
        <v/>
      </c>
      <c r="G76" s="10">
        <f>IF(OR(F76="",F76=0),"",ROUND(D76/F76,0))</f>
        <v/>
      </c>
      <c r="H76" s="11">
        <f>IF($A76="","",IF(D76&lt;=C76,"Order now","OK"))</f>
        <v/>
      </c>
    </row>
    <row r="77">
      <c r="D77" s="8">
        <f>IF($A77="","",SUMIFS('Movements'!$D:$D,'Movements'!$B:$B,$A77,'Movements'!$C:$C,"Purchase")+SUMIFS('Movements'!$D:$D,'Movements'!$B:$B,$A77,'Movements'!$C:$C,"Count gap")-SUMIFS('Movements'!$D:$D,'Movements'!$B:$B,$A77,'Movements'!$C:$C,"Use")-SUMIFS('Movements'!$D:$D,'Movements'!$B:$B,$A77,'Movements'!$C:$C,"Sale")-SUMIFS('Movements'!$D:$D,'Movements'!$B:$B,$A77,'Movements'!$C:$C,"Waste"))</f>
        <v/>
      </c>
      <c r="E77" s="8">
        <f>IF($A77="","",SUMIFS('Movements'!$D:$D,'Movements'!$B:$B,$A77,'Movements'!$C:$C,"Use",'Movements'!$A:$A,"&gt;="&amp;(TODAY()-30))+SUMIFS('Movements'!$D:$D,'Movements'!$B:$B,$A77,'Movements'!$C:$C,"Sale",'Movements'!$A:$A,"&gt;="&amp;(TODAY()-30)))</f>
        <v/>
      </c>
      <c r="F77" s="9">
        <f>IF(OR($A77="",E77=0),"",E77/30)</f>
        <v/>
      </c>
      <c r="G77" s="10">
        <f>IF(OR(F77="",F77=0),"",ROUND(D77/F77,0))</f>
        <v/>
      </c>
      <c r="H77" s="11">
        <f>IF($A77="","",IF(D77&lt;=C77,"Order now","OK"))</f>
        <v/>
      </c>
    </row>
    <row r="78">
      <c r="D78" s="8">
        <f>IF($A78="","",SUMIFS('Movements'!$D:$D,'Movements'!$B:$B,$A78,'Movements'!$C:$C,"Purchase")+SUMIFS('Movements'!$D:$D,'Movements'!$B:$B,$A78,'Movements'!$C:$C,"Count gap")-SUMIFS('Movements'!$D:$D,'Movements'!$B:$B,$A78,'Movements'!$C:$C,"Use")-SUMIFS('Movements'!$D:$D,'Movements'!$B:$B,$A78,'Movements'!$C:$C,"Sale")-SUMIFS('Movements'!$D:$D,'Movements'!$B:$B,$A78,'Movements'!$C:$C,"Waste"))</f>
        <v/>
      </c>
      <c r="E78" s="8">
        <f>IF($A78="","",SUMIFS('Movements'!$D:$D,'Movements'!$B:$B,$A78,'Movements'!$C:$C,"Use",'Movements'!$A:$A,"&gt;="&amp;(TODAY()-30))+SUMIFS('Movements'!$D:$D,'Movements'!$B:$B,$A78,'Movements'!$C:$C,"Sale",'Movements'!$A:$A,"&gt;="&amp;(TODAY()-30)))</f>
        <v/>
      </c>
      <c r="F78" s="9">
        <f>IF(OR($A78="",E78=0),"",E78/30)</f>
        <v/>
      </c>
      <c r="G78" s="10">
        <f>IF(OR(F78="",F78=0),"",ROUND(D78/F78,0))</f>
        <v/>
      </c>
      <c r="H78" s="11">
        <f>IF($A78="","",IF(D78&lt;=C78,"Order now","OK"))</f>
        <v/>
      </c>
    </row>
    <row r="79">
      <c r="D79" s="8">
        <f>IF($A79="","",SUMIFS('Movements'!$D:$D,'Movements'!$B:$B,$A79,'Movements'!$C:$C,"Purchase")+SUMIFS('Movements'!$D:$D,'Movements'!$B:$B,$A79,'Movements'!$C:$C,"Count gap")-SUMIFS('Movements'!$D:$D,'Movements'!$B:$B,$A79,'Movements'!$C:$C,"Use")-SUMIFS('Movements'!$D:$D,'Movements'!$B:$B,$A79,'Movements'!$C:$C,"Sale")-SUMIFS('Movements'!$D:$D,'Movements'!$B:$B,$A79,'Movements'!$C:$C,"Waste"))</f>
        <v/>
      </c>
      <c r="E79" s="8">
        <f>IF($A79="","",SUMIFS('Movements'!$D:$D,'Movements'!$B:$B,$A79,'Movements'!$C:$C,"Use",'Movements'!$A:$A,"&gt;="&amp;(TODAY()-30))+SUMIFS('Movements'!$D:$D,'Movements'!$B:$B,$A79,'Movements'!$C:$C,"Sale",'Movements'!$A:$A,"&gt;="&amp;(TODAY()-30)))</f>
        <v/>
      </c>
      <c r="F79" s="9">
        <f>IF(OR($A79="",E79=0),"",E79/30)</f>
        <v/>
      </c>
      <c r="G79" s="10">
        <f>IF(OR(F79="",F79=0),"",ROUND(D79/F79,0))</f>
        <v/>
      </c>
      <c r="H79" s="11">
        <f>IF($A79="","",IF(D79&lt;=C79,"Order now","OK"))</f>
        <v/>
      </c>
    </row>
    <row r="80">
      <c r="D80" s="8">
        <f>IF($A80="","",SUMIFS('Movements'!$D:$D,'Movements'!$B:$B,$A80,'Movements'!$C:$C,"Purchase")+SUMIFS('Movements'!$D:$D,'Movements'!$B:$B,$A80,'Movements'!$C:$C,"Count gap")-SUMIFS('Movements'!$D:$D,'Movements'!$B:$B,$A80,'Movements'!$C:$C,"Use")-SUMIFS('Movements'!$D:$D,'Movements'!$B:$B,$A80,'Movements'!$C:$C,"Sale")-SUMIFS('Movements'!$D:$D,'Movements'!$B:$B,$A80,'Movements'!$C:$C,"Waste"))</f>
        <v/>
      </c>
      <c r="E80" s="8">
        <f>IF($A80="","",SUMIFS('Movements'!$D:$D,'Movements'!$B:$B,$A80,'Movements'!$C:$C,"Use",'Movements'!$A:$A,"&gt;="&amp;(TODAY()-30))+SUMIFS('Movements'!$D:$D,'Movements'!$B:$B,$A80,'Movements'!$C:$C,"Sale",'Movements'!$A:$A,"&gt;="&amp;(TODAY()-30)))</f>
        <v/>
      </c>
      <c r="F80" s="9">
        <f>IF(OR($A80="",E80=0),"",E80/30)</f>
        <v/>
      </c>
      <c r="G80" s="10">
        <f>IF(OR(F80="",F80=0),"",ROUND(D80/F80,0))</f>
        <v/>
      </c>
      <c r="H80" s="11">
        <f>IF($A80="","",IF(D80&lt;=C80,"Order now","OK"))</f>
        <v/>
      </c>
    </row>
    <row r="81">
      <c r="D81" s="8">
        <f>IF($A81="","",SUMIFS('Movements'!$D:$D,'Movements'!$B:$B,$A81,'Movements'!$C:$C,"Purchase")+SUMIFS('Movements'!$D:$D,'Movements'!$B:$B,$A81,'Movements'!$C:$C,"Count gap")-SUMIFS('Movements'!$D:$D,'Movements'!$B:$B,$A81,'Movements'!$C:$C,"Use")-SUMIFS('Movements'!$D:$D,'Movements'!$B:$B,$A81,'Movements'!$C:$C,"Sale")-SUMIFS('Movements'!$D:$D,'Movements'!$B:$B,$A81,'Movements'!$C:$C,"Waste"))</f>
        <v/>
      </c>
      <c r="E81" s="8">
        <f>IF($A81="","",SUMIFS('Movements'!$D:$D,'Movements'!$B:$B,$A81,'Movements'!$C:$C,"Use",'Movements'!$A:$A,"&gt;="&amp;(TODAY()-30))+SUMIFS('Movements'!$D:$D,'Movements'!$B:$B,$A81,'Movements'!$C:$C,"Sale",'Movements'!$A:$A,"&gt;="&amp;(TODAY()-30)))</f>
        <v/>
      </c>
      <c r="F81" s="9">
        <f>IF(OR($A81="",E81=0),"",E81/30)</f>
        <v/>
      </c>
      <c r="G81" s="10">
        <f>IF(OR(F81="",F81=0),"",ROUND(D81/F81,0))</f>
        <v/>
      </c>
      <c r="H81" s="11">
        <f>IF($A81="","",IF(D81&lt;=C81,"Order now","OK"))</f>
        <v/>
      </c>
    </row>
    <row r="82">
      <c r="D82" s="8">
        <f>IF($A82="","",SUMIFS('Movements'!$D:$D,'Movements'!$B:$B,$A82,'Movements'!$C:$C,"Purchase")+SUMIFS('Movements'!$D:$D,'Movements'!$B:$B,$A82,'Movements'!$C:$C,"Count gap")-SUMIFS('Movements'!$D:$D,'Movements'!$B:$B,$A82,'Movements'!$C:$C,"Use")-SUMIFS('Movements'!$D:$D,'Movements'!$B:$B,$A82,'Movements'!$C:$C,"Sale")-SUMIFS('Movements'!$D:$D,'Movements'!$B:$B,$A82,'Movements'!$C:$C,"Waste"))</f>
        <v/>
      </c>
      <c r="E82" s="8">
        <f>IF($A82="","",SUMIFS('Movements'!$D:$D,'Movements'!$B:$B,$A82,'Movements'!$C:$C,"Use",'Movements'!$A:$A,"&gt;="&amp;(TODAY()-30))+SUMIFS('Movements'!$D:$D,'Movements'!$B:$B,$A82,'Movements'!$C:$C,"Sale",'Movements'!$A:$A,"&gt;="&amp;(TODAY()-30)))</f>
        <v/>
      </c>
      <c r="F82" s="9">
        <f>IF(OR($A82="",E82=0),"",E82/30)</f>
        <v/>
      </c>
      <c r="G82" s="10">
        <f>IF(OR(F82="",F82=0),"",ROUND(D82/F82,0))</f>
        <v/>
      </c>
      <c r="H82" s="11">
        <f>IF($A82="","",IF(D82&lt;=C82,"Order now","OK"))</f>
        <v/>
      </c>
    </row>
    <row r="83">
      <c r="D83" s="8">
        <f>IF($A83="","",SUMIFS('Movements'!$D:$D,'Movements'!$B:$B,$A83,'Movements'!$C:$C,"Purchase")+SUMIFS('Movements'!$D:$D,'Movements'!$B:$B,$A83,'Movements'!$C:$C,"Count gap")-SUMIFS('Movements'!$D:$D,'Movements'!$B:$B,$A83,'Movements'!$C:$C,"Use")-SUMIFS('Movements'!$D:$D,'Movements'!$B:$B,$A83,'Movements'!$C:$C,"Sale")-SUMIFS('Movements'!$D:$D,'Movements'!$B:$B,$A83,'Movements'!$C:$C,"Waste"))</f>
        <v/>
      </c>
      <c r="E83" s="8">
        <f>IF($A83="","",SUMIFS('Movements'!$D:$D,'Movements'!$B:$B,$A83,'Movements'!$C:$C,"Use",'Movements'!$A:$A,"&gt;="&amp;(TODAY()-30))+SUMIFS('Movements'!$D:$D,'Movements'!$B:$B,$A83,'Movements'!$C:$C,"Sale",'Movements'!$A:$A,"&gt;="&amp;(TODAY()-30)))</f>
        <v/>
      </c>
      <c r="F83" s="9">
        <f>IF(OR($A83="",E83=0),"",E83/30)</f>
        <v/>
      </c>
      <c r="G83" s="10">
        <f>IF(OR(F83="",F83=0),"",ROUND(D83/F83,0))</f>
        <v/>
      </c>
      <c r="H83" s="11">
        <f>IF($A83="","",IF(D83&lt;=C83,"Order now","OK"))</f>
        <v/>
      </c>
    </row>
    <row r="84">
      <c r="D84" s="8">
        <f>IF($A84="","",SUMIFS('Movements'!$D:$D,'Movements'!$B:$B,$A84,'Movements'!$C:$C,"Purchase")+SUMIFS('Movements'!$D:$D,'Movements'!$B:$B,$A84,'Movements'!$C:$C,"Count gap")-SUMIFS('Movements'!$D:$D,'Movements'!$B:$B,$A84,'Movements'!$C:$C,"Use")-SUMIFS('Movements'!$D:$D,'Movements'!$B:$B,$A84,'Movements'!$C:$C,"Sale")-SUMIFS('Movements'!$D:$D,'Movements'!$B:$B,$A84,'Movements'!$C:$C,"Waste"))</f>
        <v/>
      </c>
      <c r="E84" s="8">
        <f>IF($A84="","",SUMIFS('Movements'!$D:$D,'Movements'!$B:$B,$A84,'Movements'!$C:$C,"Use",'Movements'!$A:$A,"&gt;="&amp;(TODAY()-30))+SUMIFS('Movements'!$D:$D,'Movements'!$B:$B,$A84,'Movements'!$C:$C,"Sale",'Movements'!$A:$A,"&gt;="&amp;(TODAY()-30)))</f>
        <v/>
      </c>
      <c r="F84" s="9">
        <f>IF(OR($A84="",E84=0),"",E84/30)</f>
        <v/>
      </c>
      <c r="G84" s="10">
        <f>IF(OR(F84="",F84=0),"",ROUND(D84/F84,0))</f>
        <v/>
      </c>
      <c r="H84" s="11">
        <f>IF($A84="","",IF(D84&lt;=C84,"Order now","OK"))</f>
        <v/>
      </c>
    </row>
    <row r="85">
      <c r="D85" s="8">
        <f>IF($A85="","",SUMIFS('Movements'!$D:$D,'Movements'!$B:$B,$A85,'Movements'!$C:$C,"Purchase")+SUMIFS('Movements'!$D:$D,'Movements'!$B:$B,$A85,'Movements'!$C:$C,"Count gap")-SUMIFS('Movements'!$D:$D,'Movements'!$B:$B,$A85,'Movements'!$C:$C,"Use")-SUMIFS('Movements'!$D:$D,'Movements'!$B:$B,$A85,'Movements'!$C:$C,"Sale")-SUMIFS('Movements'!$D:$D,'Movements'!$B:$B,$A85,'Movements'!$C:$C,"Waste"))</f>
        <v/>
      </c>
      <c r="E85" s="8">
        <f>IF($A85="","",SUMIFS('Movements'!$D:$D,'Movements'!$B:$B,$A85,'Movements'!$C:$C,"Use",'Movements'!$A:$A,"&gt;="&amp;(TODAY()-30))+SUMIFS('Movements'!$D:$D,'Movements'!$B:$B,$A85,'Movements'!$C:$C,"Sale",'Movements'!$A:$A,"&gt;="&amp;(TODAY()-30)))</f>
        <v/>
      </c>
      <c r="F85" s="9">
        <f>IF(OR($A85="",E85=0),"",E85/30)</f>
        <v/>
      </c>
      <c r="G85" s="10">
        <f>IF(OR(F85="",F85=0),"",ROUND(D85/F85,0))</f>
        <v/>
      </c>
      <c r="H85" s="11">
        <f>IF($A85="","",IF(D85&lt;=C85,"Order now","OK"))</f>
        <v/>
      </c>
    </row>
    <row r="86">
      <c r="D86" s="8">
        <f>IF($A86="","",SUMIFS('Movements'!$D:$D,'Movements'!$B:$B,$A86,'Movements'!$C:$C,"Purchase")+SUMIFS('Movements'!$D:$D,'Movements'!$B:$B,$A86,'Movements'!$C:$C,"Count gap")-SUMIFS('Movements'!$D:$D,'Movements'!$B:$B,$A86,'Movements'!$C:$C,"Use")-SUMIFS('Movements'!$D:$D,'Movements'!$B:$B,$A86,'Movements'!$C:$C,"Sale")-SUMIFS('Movements'!$D:$D,'Movements'!$B:$B,$A86,'Movements'!$C:$C,"Waste"))</f>
        <v/>
      </c>
      <c r="E86" s="8">
        <f>IF($A86="","",SUMIFS('Movements'!$D:$D,'Movements'!$B:$B,$A86,'Movements'!$C:$C,"Use",'Movements'!$A:$A,"&gt;="&amp;(TODAY()-30))+SUMIFS('Movements'!$D:$D,'Movements'!$B:$B,$A86,'Movements'!$C:$C,"Sale",'Movements'!$A:$A,"&gt;="&amp;(TODAY()-30)))</f>
        <v/>
      </c>
      <c r="F86" s="9">
        <f>IF(OR($A86="",E86=0),"",E86/30)</f>
        <v/>
      </c>
      <c r="G86" s="10">
        <f>IF(OR(F86="",F86=0),"",ROUND(D86/F86,0))</f>
        <v/>
      </c>
      <c r="H86" s="11">
        <f>IF($A86="","",IF(D86&lt;=C86,"Order now","OK"))</f>
        <v/>
      </c>
    </row>
    <row r="87">
      <c r="D87" s="8">
        <f>IF($A87="","",SUMIFS('Movements'!$D:$D,'Movements'!$B:$B,$A87,'Movements'!$C:$C,"Purchase")+SUMIFS('Movements'!$D:$D,'Movements'!$B:$B,$A87,'Movements'!$C:$C,"Count gap")-SUMIFS('Movements'!$D:$D,'Movements'!$B:$B,$A87,'Movements'!$C:$C,"Use")-SUMIFS('Movements'!$D:$D,'Movements'!$B:$B,$A87,'Movements'!$C:$C,"Sale")-SUMIFS('Movements'!$D:$D,'Movements'!$B:$B,$A87,'Movements'!$C:$C,"Waste"))</f>
        <v/>
      </c>
      <c r="E87" s="8">
        <f>IF($A87="","",SUMIFS('Movements'!$D:$D,'Movements'!$B:$B,$A87,'Movements'!$C:$C,"Use",'Movements'!$A:$A,"&gt;="&amp;(TODAY()-30))+SUMIFS('Movements'!$D:$D,'Movements'!$B:$B,$A87,'Movements'!$C:$C,"Sale",'Movements'!$A:$A,"&gt;="&amp;(TODAY()-30)))</f>
        <v/>
      </c>
      <c r="F87" s="9">
        <f>IF(OR($A87="",E87=0),"",E87/30)</f>
        <v/>
      </c>
      <c r="G87" s="10">
        <f>IF(OR(F87="",F87=0),"",ROUND(D87/F87,0))</f>
        <v/>
      </c>
      <c r="H87" s="11">
        <f>IF($A87="","",IF(D87&lt;=C87,"Order now","OK"))</f>
        <v/>
      </c>
    </row>
    <row r="88">
      <c r="D88" s="8">
        <f>IF($A88="","",SUMIFS('Movements'!$D:$D,'Movements'!$B:$B,$A88,'Movements'!$C:$C,"Purchase")+SUMIFS('Movements'!$D:$D,'Movements'!$B:$B,$A88,'Movements'!$C:$C,"Count gap")-SUMIFS('Movements'!$D:$D,'Movements'!$B:$B,$A88,'Movements'!$C:$C,"Use")-SUMIFS('Movements'!$D:$D,'Movements'!$B:$B,$A88,'Movements'!$C:$C,"Sale")-SUMIFS('Movements'!$D:$D,'Movements'!$B:$B,$A88,'Movements'!$C:$C,"Waste"))</f>
        <v/>
      </c>
      <c r="E88" s="8">
        <f>IF($A88="","",SUMIFS('Movements'!$D:$D,'Movements'!$B:$B,$A88,'Movements'!$C:$C,"Use",'Movements'!$A:$A,"&gt;="&amp;(TODAY()-30))+SUMIFS('Movements'!$D:$D,'Movements'!$B:$B,$A88,'Movements'!$C:$C,"Sale",'Movements'!$A:$A,"&gt;="&amp;(TODAY()-30)))</f>
        <v/>
      </c>
      <c r="F88" s="9">
        <f>IF(OR($A88="",E88=0),"",E88/30)</f>
        <v/>
      </c>
      <c r="G88" s="10">
        <f>IF(OR(F88="",F88=0),"",ROUND(D88/F88,0))</f>
        <v/>
      </c>
      <c r="H88" s="11">
        <f>IF($A88="","",IF(D88&lt;=C88,"Order now","OK"))</f>
        <v/>
      </c>
    </row>
    <row r="89">
      <c r="D89" s="8">
        <f>IF($A89="","",SUMIFS('Movements'!$D:$D,'Movements'!$B:$B,$A89,'Movements'!$C:$C,"Purchase")+SUMIFS('Movements'!$D:$D,'Movements'!$B:$B,$A89,'Movements'!$C:$C,"Count gap")-SUMIFS('Movements'!$D:$D,'Movements'!$B:$B,$A89,'Movements'!$C:$C,"Use")-SUMIFS('Movements'!$D:$D,'Movements'!$B:$B,$A89,'Movements'!$C:$C,"Sale")-SUMIFS('Movements'!$D:$D,'Movements'!$B:$B,$A89,'Movements'!$C:$C,"Waste"))</f>
        <v/>
      </c>
      <c r="E89" s="8">
        <f>IF($A89="","",SUMIFS('Movements'!$D:$D,'Movements'!$B:$B,$A89,'Movements'!$C:$C,"Use",'Movements'!$A:$A,"&gt;="&amp;(TODAY()-30))+SUMIFS('Movements'!$D:$D,'Movements'!$B:$B,$A89,'Movements'!$C:$C,"Sale",'Movements'!$A:$A,"&gt;="&amp;(TODAY()-30)))</f>
        <v/>
      </c>
      <c r="F89" s="9">
        <f>IF(OR($A89="",E89=0),"",E89/30)</f>
        <v/>
      </c>
      <c r="G89" s="10">
        <f>IF(OR(F89="",F89=0),"",ROUND(D89/F89,0))</f>
        <v/>
      </c>
      <c r="H89" s="11">
        <f>IF($A89="","",IF(D89&lt;=C89,"Order now","OK"))</f>
        <v/>
      </c>
    </row>
    <row r="90">
      <c r="D90" s="8">
        <f>IF($A90="","",SUMIFS('Movements'!$D:$D,'Movements'!$B:$B,$A90,'Movements'!$C:$C,"Purchase")+SUMIFS('Movements'!$D:$D,'Movements'!$B:$B,$A90,'Movements'!$C:$C,"Count gap")-SUMIFS('Movements'!$D:$D,'Movements'!$B:$B,$A90,'Movements'!$C:$C,"Use")-SUMIFS('Movements'!$D:$D,'Movements'!$B:$B,$A90,'Movements'!$C:$C,"Sale")-SUMIFS('Movements'!$D:$D,'Movements'!$B:$B,$A90,'Movements'!$C:$C,"Waste"))</f>
        <v/>
      </c>
      <c r="E90" s="8">
        <f>IF($A90="","",SUMIFS('Movements'!$D:$D,'Movements'!$B:$B,$A90,'Movements'!$C:$C,"Use",'Movements'!$A:$A,"&gt;="&amp;(TODAY()-30))+SUMIFS('Movements'!$D:$D,'Movements'!$B:$B,$A90,'Movements'!$C:$C,"Sale",'Movements'!$A:$A,"&gt;="&amp;(TODAY()-30)))</f>
        <v/>
      </c>
      <c r="F90" s="9">
        <f>IF(OR($A90="",E90=0),"",E90/30)</f>
        <v/>
      </c>
      <c r="G90" s="10">
        <f>IF(OR(F90="",F90=0),"",ROUND(D90/F90,0))</f>
        <v/>
      </c>
      <c r="H90" s="11">
        <f>IF($A90="","",IF(D90&lt;=C90,"Order now","OK"))</f>
        <v/>
      </c>
    </row>
    <row r="91">
      <c r="D91" s="8">
        <f>IF($A91="","",SUMIFS('Movements'!$D:$D,'Movements'!$B:$B,$A91,'Movements'!$C:$C,"Purchase")+SUMIFS('Movements'!$D:$D,'Movements'!$B:$B,$A91,'Movements'!$C:$C,"Count gap")-SUMIFS('Movements'!$D:$D,'Movements'!$B:$B,$A91,'Movements'!$C:$C,"Use")-SUMIFS('Movements'!$D:$D,'Movements'!$B:$B,$A91,'Movements'!$C:$C,"Sale")-SUMIFS('Movements'!$D:$D,'Movements'!$B:$B,$A91,'Movements'!$C:$C,"Waste"))</f>
        <v/>
      </c>
      <c r="E91" s="8">
        <f>IF($A91="","",SUMIFS('Movements'!$D:$D,'Movements'!$B:$B,$A91,'Movements'!$C:$C,"Use",'Movements'!$A:$A,"&gt;="&amp;(TODAY()-30))+SUMIFS('Movements'!$D:$D,'Movements'!$B:$B,$A91,'Movements'!$C:$C,"Sale",'Movements'!$A:$A,"&gt;="&amp;(TODAY()-30)))</f>
        <v/>
      </c>
      <c r="F91" s="9">
        <f>IF(OR($A91="",E91=0),"",E91/30)</f>
        <v/>
      </c>
      <c r="G91" s="10">
        <f>IF(OR(F91="",F91=0),"",ROUND(D91/F91,0))</f>
        <v/>
      </c>
      <c r="H91" s="11">
        <f>IF($A91="","",IF(D91&lt;=C91,"Order now","OK"))</f>
        <v/>
      </c>
    </row>
    <row r="92">
      <c r="D92" s="8">
        <f>IF($A92="","",SUMIFS('Movements'!$D:$D,'Movements'!$B:$B,$A92,'Movements'!$C:$C,"Purchase")+SUMIFS('Movements'!$D:$D,'Movements'!$B:$B,$A92,'Movements'!$C:$C,"Count gap")-SUMIFS('Movements'!$D:$D,'Movements'!$B:$B,$A92,'Movements'!$C:$C,"Use")-SUMIFS('Movements'!$D:$D,'Movements'!$B:$B,$A92,'Movements'!$C:$C,"Sale")-SUMIFS('Movements'!$D:$D,'Movements'!$B:$B,$A92,'Movements'!$C:$C,"Waste"))</f>
        <v/>
      </c>
      <c r="E92" s="8">
        <f>IF($A92="","",SUMIFS('Movements'!$D:$D,'Movements'!$B:$B,$A92,'Movements'!$C:$C,"Use",'Movements'!$A:$A,"&gt;="&amp;(TODAY()-30))+SUMIFS('Movements'!$D:$D,'Movements'!$B:$B,$A92,'Movements'!$C:$C,"Sale",'Movements'!$A:$A,"&gt;="&amp;(TODAY()-30)))</f>
        <v/>
      </c>
      <c r="F92" s="9">
        <f>IF(OR($A92="",E92=0),"",E92/30)</f>
        <v/>
      </c>
      <c r="G92" s="10">
        <f>IF(OR(F92="",F92=0),"",ROUND(D92/F92,0))</f>
        <v/>
      </c>
      <c r="H92" s="11">
        <f>IF($A92="","",IF(D92&lt;=C92,"Order now","OK"))</f>
        <v/>
      </c>
    </row>
    <row r="93">
      <c r="D93" s="8">
        <f>IF($A93="","",SUMIFS('Movements'!$D:$D,'Movements'!$B:$B,$A93,'Movements'!$C:$C,"Purchase")+SUMIFS('Movements'!$D:$D,'Movements'!$B:$B,$A93,'Movements'!$C:$C,"Count gap")-SUMIFS('Movements'!$D:$D,'Movements'!$B:$B,$A93,'Movements'!$C:$C,"Use")-SUMIFS('Movements'!$D:$D,'Movements'!$B:$B,$A93,'Movements'!$C:$C,"Sale")-SUMIFS('Movements'!$D:$D,'Movements'!$B:$B,$A93,'Movements'!$C:$C,"Waste"))</f>
        <v/>
      </c>
      <c r="E93" s="8">
        <f>IF($A93="","",SUMIFS('Movements'!$D:$D,'Movements'!$B:$B,$A93,'Movements'!$C:$C,"Use",'Movements'!$A:$A,"&gt;="&amp;(TODAY()-30))+SUMIFS('Movements'!$D:$D,'Movements'!$B:$B,$A93,'Movements'!$C:$C,"Sale",'Movements'!$A:$A,"&gt;="&amp;(TODAY()-30)))</f>
        <v/>
      </c>
      <c r="F93" s="9">
        <f>IF(OR($A93="",E93=0),"",E93/30)</f>
        <v/>
      </c>
      <c r="G93" s="10">
        <f>IF(OR(F93="",F93=0),"",ROUND(D93/F93,0))</f>
        <v/>
      </c>
      <c r="H93" s="11">
        <f>IF($A93="","",IF(D93&lt;=C93,"Order now","OK"))</f>
        <v/>
      </c>
    </row>
    <row r="94">
      <c r="D94" s="8">
        <f>IF($A94="","",SUMIFS('Movements'!$D:$D,'Movements'!$B:$B,$A94,'Movements'!$C:$C,"Purchase")+SUMIFS('Movements'!$D:$D,'Movements'!$B:$B,$A94,'Movements'!$C:$C,"Count gap")-SUMIFS('Movements'!$D:$D,'Movements'!$B:$B,$A94,'Movements'!$C:$C,"Use")-SUMIFS('Movements'!$D:$D,'Movements'!$B:$B,$A94,'Movements'!$C:$C,"Sale")-SUMIFS('Movements'!$D:$D,'Movements'!$B:$B,$A94,'Movements'!$C:$C,"Waste"))</f>
        <v/>
      </c>
      <c r="E94" s="8">
        <f>IF($A94="","",SUMIFS('Movements'!$D:$D,'Movements'!$B:$B,$A94,'Movements'!$C:$C,"Use",'Movements'!$A:$A,"&gt;="&amp;(TODAY()-30))+SUMIFS('Movements'!$D:$D,'Movements'!$B:$B,$A94,'Movements'!$C:$C,"Sale",'Movements'!$A:$A,"&gt;="&amp;(TODAY()-30)))</f>
        <v/>
      </c>
      <c r="F94" s="9">
        <f>IF(OR($A94="",E94=0),"",E94/30)</f>
        <v/>
      </c>
      <c r="G94" s="10">
        <f>IF(OR(F94="",F94=0),"",ROUND(D94/F94,0))</f>
        <v/>
      </c>
      <c r="H94" s="11">
        <f>IF($A94="","",IF(D94&lt;=C94,"Order now","OK"))</f>
        <v/>
      </c>
    </row>
    <row r="95">
      <c r="D95" s="8">
        <f>IF($A95="","",SUMIFS('Movements'!$D:$D,'Movements'!$B:$B,$A95,'Movements'!$C:$C,"Purchase")+SUMIFS('Movements'!$D:$D,'Movements'!$B:$B,$A95,'Movements'!$C:$C,"Count gap")-SUMIFS('Movements'!$D:$D,'Movements'!$B:$B,$A95,'Movements'!$C:$C,"Use")-SUMIFS('Movements'!$D:$D,'Movements'!$B:$B,$A95,'Movements'!$C:$C,"Sale")-SUMIFS('Movements'!$D:$D,'Movements'!$B:$B,$A95,'Movements'!$C:$C,"Waste"))</f>
        <v/>
      </c>
      <c r="E95" s="8">
        <f>IF($A95="","",SUMIFS('Movements'!$D:$D,'Movements'!$B:$B,$A95,'Movements'!$C:$C,"Use",'Movements'!$A:$A,"&gt;="&amp;(TODAY()-30))+SUMIFS('Movements'!$D:$D,'Movements'!$B:$B,$A95,'Movements'!$C:$C,"Sale",'Movements'!$A:$A,"&gt;="&amp;(TODAY()-30)))</f>
        <v/>
      </c>
      <c r="F95" s="9">
        <f>IF(OR($A95="",E95=0),"",E95/30)</f>
        <v/>
      </c>
      <c r="G95" s="10">
        <f>IF(OR(F95="",F95=0),"",ROUND(D95/F95,0))</f>
        <v/>
      </c>
      <c r="H95" s="11">
        <f>IF($A95="","",IF(D95&lt;=C95,"Order now","OK"))</f>
        <v/>
      </c>
    </row>
    <row r="96">
      <c r="D96" s="8">
        <f>IF($A96="","",SUMIFS('Movements'!$D:$D,'Movements'!$B:$B,$A96,'Movements'!$C:$C,"Purchase")+SUMIFS('Movements'!$D:$D,'Movements'!$B:$B,$A96,'Movements'!$C:$C,"Count gap")-SUMIFS('Movements'!$D:$D,'Movements'!$B:$B,$A96,'Movements'!$C:$C,"Use")-SUMIFS('Movements'!$D:$D,'Movements'!$B:$B,$A96,'Movements'!$C:$C,"Sale")-SUMIFS('Movements'!$D:$D,'Movements'!$B:$B,$A96,'Movements'!$C:$C,"Waste"))</f>
        <v/>
      </c>
      <c r="E96" s="8">
        <f>IF($A96="","",SUMIFS('Movements'!$D:$D,'Movements'!$B:$B,$A96,'Movements'!$C:$C,"Use",'Movements'!$A:$A,"&gt;="&amp;(TODAY()-30))+SUMIFS('Movements'!$D:$D,'Movements'!$B:$B,$A96,'Movements'!$C:$C,"Sale",'Movements'!$A:$A,"&gt;="&amp;(TODAY()-30)))</f>
        <v/>
      </c>
      <c r="F96" s="9">
        <f>IF(OR($A96="",E96=0),"",E96/30)</f>
        <v/>
      </c>
      <c r="G96" s="10">
        <f>IF(OR(F96="",F96=0),"",ROUND(D96/F96,0))</f>
        <v/>
      </c>
      <c r="H96" s="11">
        <f>IF($A96="","",IF(D96&lt;=C96,"Order now","OK"))</f>
        <v/>
      </c>
    </row>
    <row r="97">
      <c r="D97" s="8">
        <f>IF($A97="","",SUMIFS('Movements'!$D:$D,'Movements'!$B:$B,$A97,'Movements'!$C:$C,"Purchase")+SUMIFS('Movements'!$D:$D,'Movements'!$B:$B,$A97,'Movements'!$C:$C,"Count gap")-SUMIFS('Movements'!$D:$D,'Movements'!$B:$B,$A97,'Movements'!$C:$C,"Use")-SUMIFS('Movements'!$D:$D,'Movements'!$B:$B,$A97,'Movements'!$C:$C,"Sale")-SUMIFS('Movements'!$D:$D,'Movements'!$B:$B,$A97,'Movements'!$C:$C,"Waste"))</f>
        <v/>
      </c>
      <c r="E97" s="8">
        <f>IF($A97="","",SUMIFS('Movements'!$D:$D,'Movements'!$B:$B,$A97,'Movements'!$C:$C,"Use",'Movements'!$A:$A,"&gt;="&amp;(TODAY()-30))+SUMIFS('Movements'!$D:$D,'Movements'!$B:$B,$A97,'Movements'!$C:$C,"Sale",'Movements'!$A:$A,"&gt;="&amp;(TODAY()-30)))</f>
        <v/>
      </c>
      <c r="F97" s="9">
        <f>IF(OR($A97="",E97=0),"",E97/30)</f>
        <v/>
      </c>
      <c r="G97" s="10">
        <f>IF(OR(F97="",F97=0),"",ROUND(D97/F97,0))</f>
        <v/>
      </c>
      <c r="H97" s="11">
        <f>IF($A97="","",IF(D97&lt;=C97,"Order now","OK"))</f>
        <v/>
      </c>
    </row>
    <row r="98">
      <c r="D98" s="8">
        <f>IF($A98="","",SUMIFS('Movements'!$D:$D,'Movements'!$B:$B,$A98,'Movements'!$C:$C,"Purchase")+SUMIFS('Movements'!$D:$D,'Movements'!$B:$B,$A98,'Movements'!$C:$C,"Count gap")-SUMIFS('Movements'!$D:$D,'Movements'!$B:$B,$A98,'Movements'!$C:$C,"Use")-SUMIFS('Movements'!$D:$D,'Movements'!$B:$B,$A98,'Movements'!$C:$C,"Sale")-SUMIFS('Movements'!$D:$D,'Movements'!$B:$B,$A98,'Movements'!$C:$C,"Waste"))</f>
        <v/>
      </c>
      <c r="E98" s="8">
        <f>IF($A98="","",SUMIFS('Movements'!$D:$D,'Movements'!$B:$B,$A98,'Movements'!$C:$C,"Use",'Movements'!$A:$A,"&gt;="&amp;(TODAY()-30))+SUMIFS('Movements'!$D:$D,'Movements'!$B:$B,$A98,'Movements'!$C:$C,"Sale",'Movements'!$A:$A,"&gt;="&amp;(TODAY()-30)))</f>
        <v/>
      </c>
      <c r="F98" s="9">
        <f>IF(OR($A98="",E98=0),"",E98/30)</f>
        <v/>
      </c>
      <c r="G98" s="10">
        <f>IF(OR(F98="",F98=0),"",ROUND(D98/F98,0))</f>
        <v/>
      </c>
      <c r="H98" s="11">
        <f>IF($A98="","",IF(D98&lt;=C98,"Order now","OK"))</f>
        <v/>
      </c>
    </row>
    <row r="99">
      <c r="D99" s="8">
        <f>IF($A99="","",SUMIFS('Movements'!$D:$D,'Movements'!$B:$B,$A99,'Movements'!$C:$C,"Purchase")+SUMIFS('Movements'!$D:$D,'Movements'!$B:$B,$A99,'Movements'!$C:$C,"Count gap")-SUMIFS('Movements'!$D:$D,'Movements'!$B:$B,$A99,'Movements'!$C:$C,"Use")-SUMIFS('Movements'!$D:$D,'Movements'!$B:$B,$A99,'Movements'!$C:$C,"Sale")-SUMIFS('Movements'!$D:$D,'Movements'!$B:$B,$A99,'Movements'!$C:$C,"Waste"))</f>
        <v/>
      </c>
      <c r="E99" s="8">
        <f>IF($A99="","",SUMIFS('Movements'!$D:$D,'Movements'!$B:$B,$A99,'Movements'!$C:$C,"Use",'Movements'!$A:$A,"&gt;="&amp;(TODAY()-30))+SUMIFS('Movements'!$D:$D,'Movements'!$B:$B,$A99,'Movements'!$C:$C,"Sale",'Movements'!$A:$A,"&gt;="&amp;(TODAY()-30)))</f>
        <v/>
      </c>
      <c r="F99" s="9">
        <f>IF(OR($A99="",E99=0),"",E99/30)</f>
        <v/>
      </c>
      <c r="G99" s="10">
        <f>IF(OR(F99="",F99=0),"",ROUND(D99/F99,0))</f>
        <v/>
      </c>
      <c r="H99" s="11">
        <f>IF($A99="","",IF(D99&lt;=C99,"Order now","OK"))</f>
        <v/>
      </c>
    </row>
    <row r="100">
      <c r="D100" s="8">
        <f>IF($A100="","",SUMIFS('Movements'!$D:$D,'Movements'!$B:$B,$A100,'Movements'!$C:$C,"Purchase")+SUMIFS('Movements'!$D:$D,'Movements'!$B:$B,$A100,'Movements'!$C:$C,"Count gap")-SUMIFS('Movements'!$D:$D,'Movements'!$B:$B,$A100,'Movements'!$C:$C,"Use")-SUMIFS('Movements'!$D:$D,'Movements'!$B:$B,$A100,'Movements'!$C:$C,"Sale")-SUMIFS('Movements'!$D:$D,'Movements'!$B:$B,$A100,'Movements'!$C:$C,"Waste"))</f>
        <v/>
      </c>
      <c r="E100" s="8">
        <f>IF($A100="","",SUMIFS('Movements'!$D:$D,'Movements'!$B:$B,$A100,'Movements'!$C:$C,"Use",'Movements'!$A:$A,"&gt;="&amp;(TODAY()-30))+SUMIFS('Movements'!$D:$D,'Movements'!$B:$B,$A100,'Movements'!$C:$C,"Sale",'Movements'!$A:$A,"&gt;="&amp;(TODAY()-30)))</f>
        <v/>
      </c>
      <c r="F100" s="9">
        <f>IF(OR($A100="",E100=0),"",E100/30)</f>
        <v/>
      </c>
      <c r="G100" s="10">
        <f>IF(OR(F100="",F100=0),"",ROUND(D100/F100,0))</f>
        <v/>
      </c>
      <c r="H100" s="11">
        <f>IF($A100="","",IF(D100&lt;=C100,"Order now","OK"))</f>
        <v/>
      </c>
    </row>
    <row r="101">
      <c r="D101" s="8">
        <f>IF($A101="","",SUMIFS('Movements'!$D:$D,'Movements'!$B:$B,$A101,'Movements'!$C:$C,"Purchase")+SUMIFS('Movements'!$D:$D,'Movements'!$B:$B,$A101,'Movements'!$C:$C,"Count gap")-SUMIFS('Movements'!$D:$D,'Movements'!$B:$B,$A101,'Movements'!$C:$C,"Use")-SUMIFS('Movements'!$D:$D,'Movements'!$B:$B,$A101,'Movements'!$C:$C,"Sale")-SUMIFS('Movements'!$D:$D,'Movements'!$B:$B,$A101,'Movements'!$C:$C,"Waste"))</f>
        <v/>
      </c>
      <c r="E101" s="8">
        <f>IF($A101="","",SUMIFS('Movements'!$D:$D,'Movements'!$B:$B,$A101,'Movements'!$C:$C,"Use",'Movements'!$A:$A,"&gt;="&amp;(TODAY()-30))+SUMIFS('Movements'!$D:$D,'Movements'!$B:$B,$A101,'Movements'!$C:$C,"Sale",'Movements'!$A:$A,"&gt;="&amp;(TODAY()-30)))</f>
        <v/>
      </c>
      <c r="F101" s="9">
        <f>IF(OR($A101="",E101=0),"",E101/30)</f>
        <v/>
      </c>
      <c r="G101" s="10">
        <f>IF(OR(F101="",F101=0),"",ROUND(D101/F101,0))</f>
        <v/>
      </c>
      <c r="H101" s="11">
        <f>IF($A101="","",IF(D101&lt;=C101,"Order now","OK"))</f>
        <v/>
      </c>
    </row>
    <row r="102">
      <c r="D102" s="8">
        <f>IF($A102="","",SUMIFS('Movements'!$D:$D,'Movements'!$B:$B,$A102,'Movements'!$C:$C,"Purchase")+SUMIFS('Movements'!$D:$D,'Movements'!$B:$B,$A102,'Movements'!$C:$C,"Count gap")-SUMIFS('Movements'!$D:$D,'Movements'!$B:$B,$A102,'Movements'!$C:$C,"Use")-SUMIFS('Movements'!$D:$D,'Movements'!$B:$B,$A102,'Movements'!$C:$C,"Sale")-SUMIFS('Movements'!$D:$D,'Movements'!$B:$B,$A102,'Movements'!$C:$C,"Waste"))</f>
        <v/>
      </c>
      <c r="E102" s="8">
        <f>IF($A102="","",SUMIFS('Movements'!$D:$D,'Movements'!$B:$B,$A102,'Movements'!$C:$C,"Use",'Movements'!$A:$A,"&gt;="&amp;(TODAY()-30))+SUMIFS('Movements'!$D:$D,'Movements'!$B:$B,$A102,'Movements'!$C:$C,"Sale",'Movements'!$A:$A,"&gt;="&amp;(TODAY()-30)))</f>
        <v/>
      </c>
      <c r="F102" s="9">
        <f>IF(OR($A102="",E102=0),"",E102/30)</f>
        <v/>
      </c>
      <c r="G102" s="10">
        <f>IF(OR(F102="",F102=0),"",ROUND(D102/F102,0))</f>
        <v/>
      </c>
      <c r="H102" s="11">
        <f>IF($A102="","",IF(D102&lt;=C102,"Order now","OK"))</f>
        <v/>
      </c>
    </row>
    <row r="103">
      <c r="D103" s="8">
        <f>IF($A103="","",SUMIFS('Movements'!$D:$D,'Movements'!$B:$B,$A103,'Movements'!$C:$C,"Purchase")+SUMIFS('Movements'!$D:$D,'Movements'!$B:$B,$A103,'Movements'!$C:$C,"Count gap")-SUMIFS('Movements'!$D:$D,'Movements'!$B:$B,$A103,'Movements'!$C:$C,"Use")-SUMIFS('Movements'!$D:$D,'Movements'!$B:$B,$A103,'Movements'!$C:$C,"Sale")-SUMIFS('Movements'!$D:$D,'Movements'!$B:$B,$A103,'Movements'!$C:$C,"Waste"))</f>
        <v/>
      </c>
      <c r="E103" s="8">
        <f>IF($A103="","",SUMIFS('Movements'!$D:$D,'Movements'!$B:$B,$A103,'Movements'!$C:$C,"Use",'Movements'!$A:$A,"&gt;="&amp;(TODAY()-30))+SUMIFS('Movements'!$D:$D,'Movements'!$B:$B,$A103,'Movements'!$C:$C,"Sale",'Movements'!$A:$A,"&gt;="&amp;(TODAY()-30)))</f>
        <v/>
      </c>
      <c r="F103" s="9">
        <f>IF(OR($A103="",E103=0),"",E103/30)</f>
        <v/>
      </c>
      <c r="G103" s="10">
        <f>IF(OR(F103="",F103=0),"",ROUND(D103/F103,0))</f>
        <v/>
      </c>
      <c r="H103" s="11">
        <f>IF($A103="","",IF(D103&lt;=C103,"Order now","OK"))</f>
        <v/>
      </c>
    </row>
    <row r="104">
      <c r="D104" s="8">
        <f>IF($A104="","",SUMIFS('Movements'!$D:$D,'Movements'!$B:$B,$A104,'Movements'!$C:$C,"Purchase")+SUMIFS('Movements'!$D:$D,'Movements'!$B:$B,$A104,'Movements'!$C:$C,"Count gap")-SUMIFS('Movements'!$D:$D,'Movements'!$B:$B,$A104,'Movements'!$C:$C,"Use")-SUMIFS('Movements'!$D:$D,'Movements'!$B:$B,$A104,'Movements'!$C:$C,"Sale")-SUMIFS('Movements'!$D:$D,'Movements'!$B:$B,$A104,'Movements'!$C:$C,"Waste"))</f>
        <v/>
      </c>
      <c r="E104" s="8">
        <f>IF($A104="","",SUMIFS('Movements'!$D:$D,'Movements'!$B:$B,$A104,'Movements'!$C:$C,"Use",'Movements'!$A:$A,"&gt;="&amp;(TODAY()-30))+SUMIFS('Movements'!$D:$D,'Movements'!$B:$B,$A104,'Movements'!$C:$C,"Sale",'Movements'!$A:$A,"&gt;="&amp;(TODAY()-30)))</f>
        <v/>
      </c>
      <c r="F104" s="9">
        <f>IF(OR($A104="",E104=0),"",E104/30)</f>
        <v/>
      </c>
      <c r="G104" s="10">
        <f>IF(OR(F104="",F104=0),"",ROUND(D104/F104,0))</f>
        <v/>
      </c>
      <c r="H104" s="11">
        <f>IF($A104="","",IF(D104&lt;=C104,"Order now","OK"))</f>
        <v/>
      </c>
    </row>
    <row r="105">
      <c r="D105" s="8">
        <f>IF($A105="","",SUMIFS('Movements'!$D:$D,'Movements'!$B:$B,$A105,'Movements'!$C:$C,"Purchase")+SUMIFS('Movements'!$D:$D,'Movements'!$B:$B,$A105,'Movements'!$C:$C,"Count gap")-SUMIFS('Movements'!$D:$D,'Movements'!$B:$B,$A105,'Movements'!$C:$C,"Use")-SUMIFS('Movements'!$D:$D,'Movements'!$B:$B,$A105,'Movements'!$C:$C,"Sale")-SUMIFS('Movements'!$D:$D,'Movements'!$B:$B,$A105,'Movements'!$C:$C,"Waste"))</f>
        <v/>
      </c>
      <c r="E105" s="8">
        <f>IF($A105="","",SUMIFS('Movements'!$D:$D,'Movements'!$B:$B,$A105,'Movements'!$C:$C,"Use",'Movements'!$A:$A,"&gt;="&amp;(TODAY()-30))+SUMIFS('Movements'!$D:$D,'Movements'!$B:$B,$A105,'Movements'!$C:$C,"Sale",'Movements'!$A:$A,"&gt;="&amp;(TODAY()-30)))</f>
        <v/>
      </c>
      <c r="F105" s="9">
        <f>IF(OR($A105="",E105=0),"",E105/30)</f>
        <v/>
      </c>
      <c r="G105" s="10">
        <f>IF(OR(F105="",F105=0),"",ROUND(D105/F105,0))</f>
        <v/>
      </c>
      <c r="H105" s="11">
        <f>IF($A105="","",IF(D105&lt;=C105,"Order now","OK"))</f>
        <v/>
      </c>
    </row>
    <row r="106">
      <c r="D106" s="8">
        <f>IF($A106="","",SUMIFS('Movements'!$D:$D,'Movements'!$B:$B,$A106,'Movements'!$C:$C,"Purchase")+SUMIFS('Movements'!$D:$D,'Movements'!$B:$B,$A106,'Movements'!$C:$C,"Count gap")-SUMIFS('Movements'!$D:$D,'Movements'!$B:$B,$A106,'Movements'!$C:$C,"Use")-SUMIFS('Movements'!$D:$D,'Movements'!$B:$B,$A106,'Movements'!$C:$C,"Sale")-SUMIFS('Movements'!$D:$D,'Movements'!$B:$B,$A106,'Movements'!$C:$C,"Waste"))</f>
        <v/>
      </c>
      <c r="E106" s="8">
        <f>IF($A106="","",SUMIFS('Movements'!$D:$D,'Movements'!$B:$B,$A106,'Movements'!$C:$C,"Use",'Movements'!$A:$A,"&gt;="&amp;(TODAY()-30))+SUMIFS('Movements'!$D:$D,'Movements'!$B:$B,$A106,'Movements'!$C:$C,"Sale",'Movements'!$A:$A,"&gt;="&amp;(TODAY()-30)))</f>
        <v/>
      </c>
      <c r="F106" s="9">
        <f>IF(OR($A106="",E106=0),"",E106/30)</f>
        <v/>
      </c>
      <c r="G106" s="10">
        <f>IF(OR(F106="",F106=0),"",ROUND(D106/F106,0))</f>
        <v/>
      </c>
      <c r="H106" s="11">
        <f>IF($A106="","",IF(D106&lt;=C106,"Order now","OK"))</f>
        <v/>
      </c>
    </row>
    <row r="107">
      <c r="D107" s="8">
        <f>IF($A107="","",SUMIFS('Movements'!$D:$D,'Movements'!$B:$B,$A107,'Movements'!$C:$C,"Purchase")+SUMIFS('Movements'!$D:$D,'Movements'!$B:$B,$A107,'Movements'!$C:$C,"Count gap")-SUMIFS('Movements'!$D:$D,'Movements'!$B:$B,$A107,'Movements'!$C:$C,"Use")-SUMIFS('Movements'!$D:$D,'Movements'!$B:$B,$A107,'Movements'!$C:$C,"Sale")-SUMIFS('Movements'!$D:$D,'Movements'!$B:$B,$A107,'Movements'!$C:$C,"Waste"))</f>
        <v/>
      </c>
      <c r="E107" s="8">
        <f>IF($A107="","",SUMIFS('Movements'!$D:$D,'Movements'!$B:$B,$A107,'Movements'!$C:$C,"Use",'Movements'!$A:$A,"&gt;="&amp;(TODAY()-30))+SUMIFS('Movements'!$D:$D,'Movements'!$B:$B,$A107,'Movements'!$C:$C,"Sale",'Movements'!$A:$A,"&gt;="&amp;(TODAY()-30)))</f>
        <v/>
      </c>
      <c r="F107" s="9">
        <f>IF(OR($A107="",E107=0),"",E107/30)</f>
        <v/>
      </c>
      <c r="G107" s="10">
        <f>IF(OR(F107="",F107=0),"",ROUND(D107/F107,0))</f>
        <v/>
      </c>
      <c r="H107" s="11">
        <f>IF($A107="","",IF(D107&lt;=C107,"Order now","OK"))</f>
        <v/>
      </c>
    </row>
    <row r="108">
      <c r="D108" s="8">
        <f>IF($A108="","",SUMIFS('Movements'!$D:$D,'Movements'!$B:$B,$A108,'Movements'!$C:$C,"Purchase")+SUMIFS('Movements'!$D:$D,'Movements'!$B:$B,$A108,'Movements'!$C:$C,"Count gap")-SUMIFS('Movements'!$D:$D,'Movements'!$B:$B,$A108,'Movements'!$C:$C,"Use")-SUMIFS('Movements'!$D:$D,'Movements'!$B:$B,$A108,'Movements'!$C:$C,"Sale")-SUMIFS('Movements'!$D:$D,'Movements'!$B:$B,$A108,'Movements'!$C:$C,"Waste"))</f>
        <v/>
      </c>
      <c r="E108" s="8">
        <f>IF($A108="","",SUMIFS('Movements'!$D:$D,'Movements'!$B:$B,$A108,'Movements'!$C:$C,"Use",'Movements'!$A:$A,"&gt;="&amp;(TODAY()-30))+SUMIFS('Movements'!$D:$D,'Movements'!$B:$B,$A108,'Movements'!$C:$C,"Sale",'Movements'!$A:$A,"&gt;="&amp;(TODAY()-30)))</f>
        <v/>
      </c>
      <c r="F108" s="9">
        <f>IF(OR($A108="",E108=0),"",E108/30)</f>
        <v/>
      </c>
      <c r="G108" s="10">
        <f>IF(OR(F108="",F108=0),"",ROUND(D108/F108,0))</f>
        <v/>
      </c>
      <c r="H108" s="11">
        <f>IF($A108="","",IF(D108&lt;=C108,"Order now","OK"))</f>
        <v/>
      </c>
    </row>
    <row r="109">
      <c r="D109" s="8">
        <f>IF($A109="","",SUMIFS('Movements'!$D:$D,'Movements'!$B:$B,$A109,'Movements'!$C:$C,"Purchase")+SUMIFS('Movements'!$D:$D,'Movements'!$B:$B,$A109,'Movements'!$C:$C,"Count gap")-SUMIFS('Movements'!$D:$D,'Movements'!$B:$B,$A109,'Movements'!$C:$C,"Use")-SUMIFS('Movements'!$D:$D,'Movements'!$B:$B,$A109,'Movements'!$C:$C,"Sale")-SUMIFS('Movements'!$D:$D,'Movements'!$B:$B,$A109,'Movements'!$C:$C,"Waste"))</f>
        <v/>
      </c>
      <c r="E109" s="8">
        <f>IF($A109="","",SUMIFS('Movements'!$D:$D,'Movements'!$B:$B,$A109,'Movements'!$C:$C,"Use",'Movements'!$A:$A,"&gt;="&amp;(TODAY()-30))+SUMIFS('Movements'!$D:$D,'Movements'!$B:$B,$A109,'Movements'!$C:$C,"Sale",'Movements'!$A:$A,"&gt;="&amp;(TODAY()-30)))</f>
        <v/>
      </c>
      <c r="F109" s="9">
        <f>IF(OR($A109="",E109=0),"",E109/30)</f>
        <v/>
      </c>
      <c r="G109" s="10">
        <f>IF(OR(F109="",F109=0),"",ROUND(D109/F109,0))</f>
        <v/>
      </c>
      <c r="H109" s="11">
        <f>IF($A109="","",IF(D109&lt;=C109,"Order now","OK"))</f>
        <v/>
      </c>
    </row>
    <row r="110">
      <c r="D110" s="8">
        <f>IF($A110="","",SUMIFS('Movements'!$D:$D,'Movements'!$B:$B,$A110,'Movements'!$C:$C,"Purchase")+SUMIFS('Movements'!$D:$D,'Movements'!$B:$B,$A110,'Movements'!$C:$C,"Count gap")-SUMIFS('Movements'!$D:$D,'Movements'!$B:$B,$A110,'Movements'!$C:$C,"Use")-SUMIFS('Movements'!$D:$D,'Movements'!$B:$B,$A110,'Movements'!$C:$C,"Sale")-SUMIFS('Movements'!$D:$D,'Movements'!$B:$B,$A110,'Movements'!$C:$C,"Waste"))</f>
        <v/>
      </c>
      <c r="E110" s="8">
        <f>IF($A110="","",SUMIFS('Movements'!$D:$D,'Movements'!$B:$B,$A110,'Movements'!$C:$C,"Use",'Movements'!$A:$A,"&gt;="&amp;(TODAY()-30))+SUMIFS('Movements'!$D:$D,'Movements'!$B:$B,$A110,'Movements'!$C:$C,"Sale",'Movements'!$A:$A,"&gt;="&amp;(TODAY()-30)))</f>
        <v/>
      </c>
      <c r="F110" s="9">
        <f>IF(OR($A110="",E110=0),"",E110/30)</f>
        <v/>
      </c>
      <c r="G110" s="10">
        <f>IF(OR(F110="",F110=0),"",ROUND(D110/F110,0))</f>
        <v/>
      </c>
      <c r="H110" s="11">
        <f>IF($A110="","",IF(D110&lt;=C110,"Order now","OK"))</f>
        <v/>
      </c>
    </row>
    <row r="111">
      <c r="D111" s="8">
        <f>IF($A111="","",SUMIFS('Movements'!$D:$D,'Movements'!$B:$B,$A111,'Movements'!$C:$C,"Purchase")+SUMIFS('Movements'!$D:$D,'Movements'!$B:$B,$A111,'Movements'!$C:$C,"Count gap")-SUMIFS('Movements'!$D:$D,'Movements'!$B:$B,$A111,'Movements'!$C:$C,"Use")-SUMIFS('Movements'!$D:$D,'Movements'!$B:$B,$A111,'Movements'!$C:$C,"Sale")-SUMIFS('Movements'!$D:$D,'Movements'!$B:$B,$A111,'Movements'!$C:$C,"Waste"))</f>
        <v/>
      </c>
      <c r="E111" s="8">
        <f>IF($A111="","",SUMIFS('Movements'!$D:$D,'Movements'!$B:$B,$A111,'Movements'!$C:$C,"Use",'Movements'!$A:$A,"&gt;="&amp;(TODAY()-30))+SUMIFS('Movements'!$D:$D,'Movements'!$B:$B,$A111,'Movements'!$C:$C,"Sale",'Movements'!$A:$A,"&gt;="&amp;(TODAY()-30)))</f>
        <v/>
      </c>
      <c r="F111" s="9">
        <f>IF(OR($A111="",E111=0),"",E111/30)</f>
        <v/>
      </c>
      <c r="G111" s="10">
        <f>IF(OR(F111="",F111=0),"",ROUND(D111/F111,0))</f>
        <v/>
      </c>
      <c r="H111" s="11">
        <f>IF($A111="","",IF(D111&lt;=C111,"Order now","OK"))</f>
        <v/>
      </c>
    </row>
    <row r="112">
      <c r="D112" s="8">
        <f>IF($A112="","",SUMIFS('Movements'!$D:$D,'Movements'!$B:$B,$A112,'Movements'!$C:$C,"Purchase")+SUMIFS('Movements'!$D:$D,'Movements'!$B:$B,$A112,'Movements'!$C:$C,"Count gap")-SUMIFS('Movements'!$D:$D,'Movements'!$B:$B,$A112,'Movements'!$C:$C,"Use")-SUMIFS('Movements'!$D:$D,'Movements'!$B:$B,$A112,'Movements'!$C:$C,"Sale")-SUMIFS('Movements'!$D:$D,'Movements'!$B:$B,$A112,'Movements'!$C:$C,"Waste"))</f>
        <v/>
      </c>
      <c r="E112" s="8">
        <f>IF($A112="","",SUMIFS('Movements'!$D:$D,'Movements'!$B:$B,$A112,'Movements'!$C:$C,"Use",'Movements'!$A:$A,"&gt;="&amp;(TODAY()-30))+SUMIFS('Movements'!$D:$D,'Movements'!$B:$B,$A112,'Movements'!$C:$C,"Sale",'Movements'!$A:$A,"&gt;="&amp;(TODAY()-30)))</f>
        <v/>
      </c>
      <c r="F112" s="9">
        <f>IF(OR($A112="",E112=0),"",E112/30)</f>
        <v/>
      </c>
      <c r="G112" s="10">
        <f>IF(OR(F112="",F112=0),"",ROUND(D112/F112,0))</f>
        <v/>
      </c>
      <c r="H112" s="11">
        <f>IF($A112="","",IF(D112&lt;=C112,"Order now","OK"))</f>
        <v/>
      </c>
    </row>
    <row r="113">
      <c r="D113" s="8">
        <f>IF($A113="","",SUMIFS('Movements'!$D:$D,'Movements'!$B:$B,$A113,'Movements'!$C:$C,"Purchase")+SUMIFS('Movements'!$D:$D,'Movements'!$B:$B,$A113,'Movements'!$C:$C,"Count gap")-SUMIFS('Movements'!$D:$D,'Movements'!$B:$B,$A113,'Movements'!$C:$C,"Use")-SUMIFS('Movements'!$D:$D,'Movements'!$B:$B,$A113,'Movements'!$C:$C,"Sale")-SUMIFS('Movements'!$D:$D,'Movements'!$B:$B,$A113,'Movements'!$C:$C,"Waste"))</f>
        <v/>
      </c>
      <c r="E113" s="8">
        <f>IF($A113="","",SUMIFS('Movements'!$D:$D,'Movements'!$B:$B,$A113,'Movements'!$C:$C,"Use",'Movements'!$A:$A,"&gt;="&amp;(TODAY()-30))+SUMIFS('Movements'!$D:$D,'Movements'!$B:$B,$A113,'Movements'!$C:$C,"Sale",'Movements'!$A:$A,"&gt;="&amp;(TODAY()-30)))</f>
        <v/>
      </c>
      <c r="F113" s="9">
        <f>IF(OR($A113="",E113=0),"",E113/30)</f>
        <v/>
      </c>
      <c r="G113" s="10">
        <f>IF(OR(F113="",F113=0),"",ROUND(D113/F113,0))</f>
        <v/>
      </c>
      <c r="H113" s="11">
        <f>IF($A113="","",IF(D113&lt;=C113,"Order now","OK"))</f>
        <v/>
      </c>
    </row>
    <row r="114">
      <c r="D114" s="8">
        <f>IF($A114="","",SUMIFS('Movements'!$D:$D,'Movements'!$B:$B,$A114,'Movements'!$C:$C,"Purchase")+SUMIFS('Movements'!$D:$D,'Movements'!$B:$B,$A114,'Movements'!$C:$C,"Count gap")-SUMIFS('Movements'!$D:$D,'Movements'!$B:$B,$A114,'Movements'!$C:$C,"Use")-SUMIFS('Movements'!$D:$D,'Movements'!$B:$B,$A114,'Movements'!$C:$C,"Sale")-SUMIFS('Movements'!$D:$D,'Movements'!$B:$B,$A114,'Movements'!$C:$C,"Waste"))</f>
        <v/>
      </c>
      <c r="E114" s="8">
        <f>IF($A114="","",SUMIFS('Movements'!$D:$D,'Movements'!$B:$B,$A114,'Movements'!$C:$C,"Use",'Movements'!$A:$A,"&gt;="&amp;(TODAY()-30))+SUMIFS('Movements'!$D:$D,'Movements'!$B:$B,$A114,'Movements'!$C:$C,"Sale",'Movements'!$A:$A,"&gt;="&amp;(TODAY()-30)))</f>
        <v/>
      </c>
      <c r="F114" s="9">
        <f>IF(OR($A114="",E114=0),"",E114/30)</f>
        <v/>
      </c>
      <c r="G114" s="10">
        <f>IF(OR(F114="",F114=0),"",ROUND(D114/F114,0))</f>
        <v/>
      </c>
      <c r="H114" s="11">
        <f>IF($A114="","",IF(D114&lt;=C114,"Order now","OK"))</f>
        <v/>
      </c>
    </row>
    <row r="115">
      <c r="D115" s="8">
        <f>IF($A115="","",SUMIFS('Movements'!$D:$D,'Movements'!$B:$B,$A115,'Movements'!$C:$C,"Purchase")+SUMIFS('Movements'!$D:$D,'Movements'!$B:$B,$A115,'Movements'!$C:$C,"Count gap")-SUMIFS('Movements'!$D:$D,'Movements'!$B:$B,$A115,'Movements'!$C:$C,"Use")-SUMIFS('Movements'!$D:$D,'Movements'!$B:$B,$A115,'Movements'!$C:$C,"Sale")-SUMIFS('Movements'!$D:$D,'Movements'!$B:$B,$A115,'Movements'!$C:$C,"Waste"))</f>
        <v/>
      </c>
      <c r="E115" s="8">
        <f>IF($A115="","",SUMIFS('Movements'!$D:$D,'Movements'!$B:$B,$A115,'Movements'!$C:$C,"Use",'Movements'!$A:$A,"&gt;="&amp;(TODAY()-30))+SUMIFS('Movements'!$D:$D,'Movements'!$B:$B,$A115,'Movements'!$C:$C,"Sale",'Movements'!$A:$A,"&gt;="&amp;(TODAY()-30)))</f>
        <v/>
      </c>
      <c r="F115" s="9">
        <f>IF(OR($A115="",E115=0),"",E115/30)</f>
        <v/>
      </c>
      <c r="G115" s="10">
        <f>IF(OR(F115="",F115=0),"",ROUND(D115/F115,0))</f>
        <v/>
      </c>
      <c r="H115" s="11">
        <f>IF($A115="","",IF(D115&lt;=C115,"Order now","OK"))</f>
        <v/>
      </c>
    </row>
    <row r="116">
      <c r="D116" s="8">
        <f>IF($A116="","",SUMIFS('Movements'!$D:$D,'Movements'!$B:$B,$A116,'Movements'!$C:$C,"Purchase")+SUMIFS('Movements'!$D:$D,'Movements'!$B:$B,$A116,'Movements'!$C:$C,"Count gap")-SUMIFS('Movements'!$D:$D,'Movements'!$B:$B,$A116,'Movements'!$C:$C,"Use")-SUMIFS('Movements'!$D:$D,'Movements'!$B:$B,$A116,'Movements'!$C:$C,"Sale")-SUMIFS('Movements'!$D:$D,'Movements'!$B:$B,$A116,'Movements'!$C:$C,"Waste"))</f>
        <v/>
      </c>
      <c r="E116" s="8">
        <f>IF($A116="","",SUMIFS('Movements'!$D:$D,'Movements'!$B:$B,$A116,'Movements'!$C:$C,"Use",'Movements'!$A:$A,"&gt;="&amp;(TODAY()-30))+SUMIFS('Movements'!$D:$D,'Movements'!$B:$B,$A116,'Movements'!$C:$C,"Sale",'Movements'!$A:$A,"&gt;="&amp;(TODAY()-30)))</f>
        <v/>
      </c>
      <c r="F116" s="9">
        <f>IF(OR($A116="",E116=0),"",E116/30)</f>
        <v/>
      </c>
      <c r="G116" s="10">
        <f>IF(OR(F116="",F116=0),"",ROUND(D116/F116,0))</f>
        <v/>
      </c>
      <c r="H116" s="11">
        <f>IF($A116="","",IF(D116&lt;=C116,"Order now","OK"))</f>
        <v/>
      </c>
    </row>
    <row r="117">
      <c r="D117" s="8">
        <f>IF($A117="","",SUMIFS('Movements'!$D:$D,'Movements'!$B:$B,$A117,'Movements'!$C:$C,"Purchase")+SUMIFS('Movements'!$D:$D,'Movements'!$B:$B,$A117,'Movements'!$C:$C,"Count gap")-SUMIFS('Movements'!$D:$D,'Movements'!$B:$B,$A117,'Movements'!$C:$C,"Use")-SUMIFS('Movements'!$D:$D,'Movements'!$B:$B,$A117,'Movements'!$C:$C,"Sale")-SUMIFS('Movements'!$D:$D,'Movements'!$B:$B,$A117,'Movements'!$C:$C,"Waste"))</f>
        <v/>
      </c>
      <c r="E117" s="8">
        <f>IF($A117="","",SUMIFS('Movements'!$D:$D,'Movements'!$B:$B,$A117,'Movements'!$C:$C,"Use",'Movements'!$A:$A,"&gt;="&amp;(TODAY()-30))+SUMIFS('Movements'!$D:$D,'Movements'!$B:$B,$A117,'Movements'!$C:$C,"Sale",'Movements'!$A:$A,"&gt;="&amp;(TODAY()-30)))</f>
        <v/>
      </c>
      <c r="F117" s="9">
        <f>IF(OR($A117="",E117=0),"",E117/30)</f>
        <v/>
      </c>
      <c r="G117" s="10">
        <f>IF(OR(F117="",F117=0),"",ROUND(D117/F117,0))</f>
        <v/>
      </c>
      <c r="H117" s="11">
        <f>IF($A117="","",IF(D117&lt;=C117,"Order now","OK"))</f>
        <v/>
      </c>
    </row>
    <row r="118">
      <c r="D118" s="8">
        <f>IF($A118="","",SUMIFS('Movements'!$D:$D,'Movements'!$B:$B,$A118,'Movements'!$C:$C,"Purchase")+SUMIFS('Movements'!$D:$D,'Movements'!$B:$B,$A118,'Movements'!$C:$C,"Count gap")-SUMIFS('Movements'!$D:$D,'Movements'!$B:$B,$A118,'Movements'!$C:$C,"Use")-SUMIFS('Movements'!$D:$D,'Movements'!$B:$B,$A118,'Movements'!$C:$C,"Sale")-SUMIFS('Movements'!$D:$D,'Movements'!$B:$B,$A118,'Movements'!$C:$C,"Waste"))</f>
        <v/>
      </c>
      <c r="E118" s="8">
        <f>IF($A118="","",SUMIFS('Movements'!$D:$D,'Movements'!$B:$B,$A118,'Movements'!$C:$C,"Use",'Movements'!$A:$A,"&gt;="&amp;(TODAY()-30))+SUMIFS('Movements'!$D:$D,'Movements'!$B:$B,$A118,'Movements'!$C:$C,"Sale",'Movements'!$A:$A,"&gt;="&amp;(TODAY()-30)))</f>
        <v/>
      </c>
      <c r="F118" s="9">
        <f>IF(OR($A118="",E118=0),"",E118/30)</f>
        <v/>
      </c>
      <c r="G118" s="10">
        <f>IF(OR(F118="",F118=0),"",ROUND(D118/F118,0))</f>
        <v/>
      </c>
      <c r="H118" s="11">
        <f>IF($A118="","",IF(D118&lt;=C118,"Order now","OK"))</f>
        <v/>
      </c>
    </row>
    <row r="119">
      <c r="D119" s="8">
        <f>IF($A119="","",SUMIFS('Movements'!$D:$D,'Movements'!$B:$B,$A119,'Movements'!$C:$C,"Purchase")+SUMIFS('Movements'!$D:$D,'Movements'!$B:$B,$A119,'Movements'!$C:$C,"Count gap")-SUMIFS('Movements'!$D:$D,'Movements'!$B:$B,$A119,'Movements'!$C:$C,"Use")-SUMIFS('Movements'!$D:$D,'Movements'!$B:$B,$A119,'Movements'!$C:$C,"Sale")-SUMIFS('Movements'!$D:$D,'Movements'!$B:$B,$A119,'Movements'!$C:$C,"Waste"))</f>
        <v/>
      </c>
      <c r="E119" s="8">
        <f>IF($A119="","",SUMIFS('Movements'!$D:$D,'Movements'!$B:$B,$A119,'Movements'!$C:$C,"Use",'Movements'!$A:$A,"&gt;="&amp;(TODAY()-30))+SUMIFS('Movements'!$D:$D,'Movements'!$B:$B,$A119,'Movements'!$C:$C,"Sale",'Movements'!$A:$A,"&gt;="&amp;(TODAY()-30)))</f>
        <v/>
      </c>
      <c r="F119" s="9">
        <f>IF(OR($A119="",E119=0),"",E119/30)</f>
        <v/>
      </c>
      <c r="G119" s="10">
        <f>IF(OR(F119="",F119=0),"",ROUND(D119/F119,0))</f>
        <v/>
      </c>
      <c r="H119" s="11">
        <f>IF($A119="","",IF(D119&lt;=C119,"Order now","OK"))</f>
        <v/>
      </c>
    </row>
    <row r="120">
      <c r="D120" s="8">
        <f>IF($A120="","",SUMIFS('Movements'!$D:$D,'Movements'!$B:$B,$A120,'Movements'!$C:$C,"Purchase")+SUMIFS('Movements'!$D:$D,'Movements'!$B:$B,$A120,'Movements'!$C:$C,"Count gap")-SUMIFS('Movements'!$D:$D,'Movements'!$B:$B,$A120,'Movements'!$C:$C,"Use")-SUMIFS('Movements'!$D:$D,'Movements'!$B:$B,$A120,'Movements'!$C:$C,"Sale")-SUMIFS('Movements'!$D:$D,'Movements'!$B:$B,$A120,'Movements'!$C:$C,"Waste"))</f>
        <v/>
      </c>
      <c r="E120" s="8">
        <f>IF($A120="","",SUMIFS('Movements'!$D:$D,'Movements'!$B:$B,$A120,'Movements'!$C:$C,"Use",'Movements'!$A:$A,"&gt;="&amp;(TODAY()-30))+SUMIFS('Movements'!$D:$D,'Movements'!$B:$B,$A120,'Movements'!$C:$C,"Sale",'Movements'!$A:$A,"&gt;="&amp;(TODAY()-30)))</f>
        <v/>
      </c>
      <c r="F120" s="9">
        <f>IF(OR($A120="",E120=0),"",E120/30)</f>
        <v/>
      </c>
      <c r="G120" s="10">
        <f>IF(OR(F120="",F120=0),"",ROUND(D120/F120,0))</f>
        <v/>
      </c>
      <c r="H120" s="11">
        <f>IF($A120="","",IF(D120&lt;=C120,"Order now","OK"))</f>
        <v/>
      </c>
    </row>
    <row r="121">
      <c r="D121" s="8">
        <f>IF($A121="","",SUMIFS('Movements'!$D:$D,'Movements'!$B:$B,$A121,'Movements'!$C:$C,"Purchase")+SUMIFS('Movements'!$D:$D,'Movements'!$B:$B,$A121,'Movements'!$C:$C,"Count gap")-SUMIFS('Movements'!$D:$D,'Movements'!$B:$B,$A121,'Movements'!$C:$C,"Use")-SUMIFS('Movements'!$D:$D,'Movements'!$B:$B,$A121,'Movements'!$C:$C,"Sale")-SUMIFS('Movements'!$D:$D,'Movements'!$B:$B,$A121,'Movements'!$C:$C,"Waste"))</f>
        <v/>
      </c>
      <c r="E121" s="8">
        <f>IF($A121="","",SUMIFS('Movements'!$D:$D,'Movements'!$B:$B,$A121,'Movements'!$C:$C,"Use",'Movements'!$A:$A,"&gt;="&amp;(TODAY()-30))+SUMIFS('Movements'!$D:$D,'Movements'!$B:$B,$A121,'Movements'!$C:$C,"Sale",'Movements'!$A:$A,"&gt;="&amp;(TODAY()-30)))</f>
        <v/>
      </c>
      <c r="F121" s="9">
        <f>IF(OR($A121="",E121=0),"",E121/30)</f>
        <v/>
      </c>
      <c r="G121" s="10">
        <f>IF(OR(F121="",F121=0),"",ROUND(D121/F121,0))</f>
        <v/>
      </c>
      <c r="H121" s="11">
        <f>IF($A121="","",IF(D121&lt;=C121,"Order now","OK"))</f>
        <v/>
      </c>
    </row>
    <row r="122">
      <c r="D122" s="8">
        <f>IF($A122="","",SUMIFS('Movements'!$D:$D,'Movements'!$B:$B,$A122,'Movements'!$C:$C,"Purchase")+SUMIFS('Movements'!$D:$D,'Movements'!$B:$B,$A122,'Movements'!$C:$C,"Count gap")-SUMIFS('Movements'!$D:$D,'Movements'!$B:$B,$A122,'Movements'!$C:$C,"Use")-SUMIFS('Movements'!$D:$D,'Movements'!$B:$B,$A122,'Movements'!$C:$C,"Sale")-SUMIFS('Movements'!$D:$D,'Movements'!$B:$B,$A122,'Movements'!$C:$C,"Waste"))</f>
        <v/>
      </c>
      <c r="E122" s="8">
        <f>IF($A122="","",SUMIFS('Movements'!$D:$D,'Movements'!$B:$B,$A122,'Movements'!$C:$C,"Use",'Movements'!$A:$A,"&gt;="&amp;(TODAY()-30))+SUMIFS('Movements'!$D:$D,'Movements'!$B:$B,$A122,'Movements'!$C:$C,"Sale",'Movements'!$A:$A,"&gt;="&amp;(TODAY()-30)))</f>
        <v/>
      </c>
      <c r="F122" s="9">
        <f>IF(OR($A122="",E122=0),"",E122/30)</f>
        <v/>
      </c>
      <c r="G122" s="10">
        <f>IF(OR(F122="",F122=0),"",ROUND(D122/F122,0))</f>
        <v/>
      </c>
      <c r="H122" s="11">
        <f>IF($A122="","",IF(D122&lt;=C122,"Order now","OK"))</f>
        <v/>
      </c>
    </row>
    <row r="123">
      <c r="D123" s="8">
        <f>IF($A123="","",SUMIFS('Movements'!$D:$D,'Movements'!$B:$B,$A123,'Movements'!$C:$C,"Purchase")+SUMIFS('Movements'!$D:$D,'Movements'!$B:$B,$A123,'Movements'!$C:$C,"Count gap")-SUMIFS('Movements'!$D:$D,'Movements'!$B:$B,$A123,'Movements'!$C:$C,"Use")-SUMIFS('Movements'!$D:$D,'Movements'!$B:$B,$A123,'Movements'!$C:$C,"Sale")-SUMIFS('Movements'!$D:$D,'Movements'!$B:$B,$A123,'Movements'!$C:$C,"Waste"))</f>
        <v/>
      </c>
      <c r="E123" s="8">
        <f>IF($A123="","",SUMIFS('Movements'!$D:$D,'Movements'!$B:$B,$A123,'Movements'!$C:$C,"Use",'Movements'!$A:$A,"&gt;="&amp;(TODAY()-30))+SUMIFS('Movements'!$D:$D,'Movements'!$B:$B,$A123,'Movements'!$C:$C,"Sale",'Movements'!$A:$A,"&gt;="&amp;(TODAY()-30)))</f>
        <v/>
      </c>
      <c r="F123" s="9">
        <f>IF(OR($A123="",E123=0),"",E123/30)</f>
        <v/>
      </c>
      <c r="G123" s="10">
        <f>IF(OR(F123="",F123=0),"",ROUND(D123/F123,0))</f>
        <v/>
      </c>
      <c r="H123" s="11">
        <f>IF($A123="","",IF(D123&lt;=C123,"Order now","OK"))</f>
        <v/>
      </c>
    </row>
    <row r="124">
      <c r="D124" s="8">
        <f>IF($A124="","",SUMIFS('Movements'!$D:$D,'Movements'!$B:$B,$A124,'Movements'!$C:$C,"Purchase")+SUMIFS('Movements'!$D:$D,'Movements'!$B:$B,$A124,'Movements'!$C:$C,"Count gap")-SUMIFS('Movements'!$D:$D,'Movements'!$B:$B,$A124,'Movements'!$C:$C,"Use")-SUMIFS('Movements'!$D:$D,'Movements'!$B:$B,$A124,'Movements'!$C:$C,"Sale")-SUMIFS('Movements'!$D:$D,'Movements'!$B:$B,$A124,'Movements'!$C:$C,"Waste"))</f>
        <v/>
      </c>
      <c r="E124" s="8">
        <f>IF($A124="","",SUMIFS('Movements'!$D:$D,'Movements'!$B:$B,$A124,'Movements'!$C:$C,"Use",'Movements'!$A:$A,"&gt;="&amp;(TODAY()-30))+SUMIFS('Movements'!$D:$D,'Movements'!$B:$B,$A124,'Movements'!$C:$C,"Sale",'Movements'!$A:$A,"&gt;="&amp;(TODAY()-30)))</f>
        <v/>
      </c>
      <c r="F124" s="9">
        <f>IF(OR($A124="",E124=0),"",E124/30)</f>
        <v/>
      </c>
      <c r="G124" s="10">
        <f>IF(OR(F124="",F124=0),"",ROUND(D124/F124,0))</f>
        <v/>
      </c>
      <c r="H124" s="11">
        <f>IF($A124="","",IF(D124&lt;=C124,"Order now","OK"))</f>
        <v/>
      </c>
    </row>
    <row r="125">
      <c r="D125" s="8">
        <f>IF($A125="","",SUMIFS('Movements'!$D:$D,'Movements'!$B:$B,$A125,'Movements'!$C:$C,"Purchase")+SUMIFS('Movements'!$D:$D,'Movements'!$B:$B,$A125,'Movements'!$C:$C,"Count gap")-SUMIFS('Movements'!$D:$D,'Movements'!$B:$B,$A125,'Movements'!$C:$C,"Use")-SUMIFS('Movements'!$D:$D,'Movements'!$B:$B,$A125,'Movements'!$C:$C,"Sale")-SUMIFS('Movements'!$D:$D,'Movements'!$B:$B,$A125,'Movements'!$C:$C,"Waste"))</f>
        <v/>
      </c>
      <c r="E125" s="8">
        <f>IF($A125="","",SUMIFS('Movements'!$D:$D,'Movements'!$B:$B,$A125,'Movements'!$C:$C,"Use",'Movements'!$A:$A,"&gt;="&amp;(TODAY()-30))+SUMIFS('Movements'!$D:$D,'Movements'!$B:$B,$A125,'Movements'!$C:$C,"Sale",'Movements'!$A:$A,"&gt;="&amp;(TODAY()-30)))</f>
        <v/>
      </c>
      <c r="F125" s="9">
        <f>IF(OR($A125="",E125=0),"",E125/30)</f>
        <v/>
      </c>
      <c r="G125" s="10">
        <f>IF(OR(F125="",F125=0),"",ROUND(D125/F125,0))</f>
        <v/>
      </c>
      <c r="H125" s="11">
        <f>IF($A125="","",IF(D125&lt;=C125,"Order now","OK"))</f>
        <v/>
      </c>
    </row>
    <row r="126">
      <c r="D126" s="8">
        <f>IF($A126="","",SUMIFS('Movements'!$D:$D,'Movements'!$B:$B,$A126,'Movements'!$C:$C,"Purchase")+SUMIFS('Movements'!$D:$D,'Movements'!$B:$B,$A126,'Movements'!$C:$C,"Count gap")-SUMIFS('Movements'!$D:$D,'Movements'!$B:$B,$A126,'Movements'!$C:$C,"Use")-SUMIFS('Movements'!$D:$D,'Movements'!$B:$B,$A126,'Movements'!$C:$C,"Sale")-SUMIFS('Movements'!$D:$D,'Movements'!$B:$B,$A126,'Movements'!$C:$C,"Waste"))</f>
        <v/>
      </c>
      <c r="E126" s="8">
        <f>IF($A126="","",SUMIFS('Movements'!$D:$D,'Movements'!$B:$B,$A126,'Movements'!$C:$C,"Use",'Movements'!$A:$A,"&gt;="&amp;(TODAY()-30))+SUMIFS('Movements'!$D:$D,'Movements'!$B:$B,$A126,'Movements'!$C:$C,"Sale",'Movements'!$A:$A,"&gt;="&amp;(TODAY()-30)))</f>
        <v/>
      </c>
      <c r="F126" s="9">
        <f>IF(OR($A126="",E126=0),"",E126/30)</f>
        <v/>
      </c>
      <c r="G126" s="10">
        <f>IF(OR(F126="",F126=0),"",ROUND(D126/F126,0))</f>
        <v/>
      </c>
      <c r="H126" s="11">
        <f>IF($A126="","",IF(D126&lt;=C126,"Order now","OK"))</f>
        <v/>
      </c>
    </row>
    <row r="127">
      <c r="D127" s="8">
        <f>IF($A127="","",SUMIFS('Movements'!$D:$D,'Movements'!$B:$B,$A127,'Movements'!$C:$C,"Purchase")+SUMIFS('Movements'!$D:$D,'Movements'!$B:$B,$A127,'Movements'!$C:$C,"Count gap")-SUMIFS('Movements'!$D:$D,'Movements'!$B:$B,$A127,'Movements'!$C:$C,"Use")-SUMIFS('Movements'!$D:$D,'Movements'!$B:$B,$A127,'Movements'!$C:$C,"Sale")-SUMIFS('Movements'!$D:$D,'Movements'!$B:$B,$A127,'Movements'!$C:$C,"Waste"))</f>
        <v/>
      </c>
      <c r="E127" s="8">
        <f>IF($A127="","",SUMIFS('Movements'!$D:$D,'Movements'!$B:$B,$A127,'Movements'!$C:$C,"Use",'Movements'!$A:$A,"&gt;="&amp;(TODAY()-30))+SUMIFS('Movements'!$D:$D,'Movements'!$B:$B,$A127,'Movements'!$C:$C,"Sale",'Movements'!$A:$A,"&gt;="&amp;(TODAY()-30)))</f>
        <v/>
      </c>
      <c r="F127" s="9">
        <f>IF(OR($A127="",E127=0),"",E127/30)</f>
        <v/>
      </c>
      <c r="G127" s="10">
        <f>IF(OR(F127="",F127=0),"",ROUND(D127/F127,0))</f>
        <v/>
      </c>
      <c r="H127" s="11">
        <f>IF($A127="","",IF(D127&lt;=C127,"Order now","OK"))</f>
        <v/>
      </c>
    </row>
    <row r="128">
      <c r="D128" s="8">
        <f>IF($A128="","",SUMIFS('Movements'!$D:$D,'Movements'!$B:$B,$A128,'Movements'!$C:$C,"Purchase")+SUMIFS('Movements'!$D:$D,'Movements'!$B:$B,$A128,'Movements'!$C:$C,"Count gap")-SUMIFS('Movements'!$D:$D,'Movements'!$B:$B,$A128,'Movements'!$C:$C,"Use")-SUMIFS('Movements'!$D:$D,'Movements'!$B:$B,$A128,'Movements'!$C:$C,"Sale")-SUMIFS('Movements'!$D:$D,'Movements'!$B:$B,$A128,'Movements'!$C:$C,"Waste"))</f>
        <v/>
      </c>
      <c r="E128" s="8">
        <f>IF($A128="","",SUMIFS('Movements'!$D:$D,'Movements'!$B:$B,$A128,'Movements'!$C:$C,"Use",'Movements'!$A:$A,"&gt;="&amp;(TODAY()-30))+SUMIFS('Movements'!$D:$D,'Movements'!$B:$B,$A128,'Movements'!$C:$C,"Sale",'Movements'!$A:$A,"&gt;="&amp;(TODAY()-30)))</f>
        <v/>
      </c>
      <c r="F128" s="9">
        <f>IF(OR($A128="",E128=0),"",E128/30)</f>
        <v/>
      </c>
      <c r="G128" s="10">
        <f>IF(OR(F128="",F128=0),"",ROUND(D128/F128,0))</f>
        <v/>
      </c>
      <c r="H128" s="11">
        <f>IF($A128="","",IF(D128&lt;=C128,"Order now","OK"))</f>
        <v/>
      </c>
    </row>
    <row r="129">
      <c r="D129" s="8">
        <f>IF($A129="","",SUMIFS('Movements'!$D:$D,'Movements'!$B:$B,$A129,'Movements'!$C:$C,"Purchase")+SUMIFS('Movements'!$D:$D,'Movements'!$B:$B,$A129,'Movements'!$C:$C,"Count gap")-SUMIFS('Movements'!$D:$D,'Movements'!$B:$B,$A129,'Movements'!$C:$C,"Use")-SUMIFS('Movements'!$D:$D,'Movements'!$B:$B,$A129,'Movements'!$C:$C,"Sale")-SUMIFS('Movements'!$D:$D,'Movements'!$B:$B,$A129,'Movements'!$C:$C,"Waste"))</f>
        <v/>
      </c>
      <c r="E129" s="8">
        <f>IF($A129="","",SUMIFS('Movements'!$D:$D,'Movements'!$B:$B,$A129,'Movements'!$C:$C,"Use",'Movements'!$A:$A,"&gt;="&amp;(TODAY()-30))+SUMIFS('Movements'!$D:$D,'Movements'!$B:$B,$A129,'Movements'!$C:$C,"Sale",'Movements'!$A:$A,"&gt;="&amp;(TODAY()-30)))</f>
        <v/>
      </c>
      <c r="F129" s="9">
        <f>IF(OR($A129="",E129=0),"",E129/30)</f>
        <v/>
      </c>
      <c r="G129" s="10">
        <f>IF(OR(F129="",F129=0),"",ROUND(D129/F129,0))</f>
        <v/>
      </c>
      <c r="H129" s="11">
        <f>IF($A129="","",IF(D129&lt;=C129,"Order now","OK"))</f>
        <v/>
      </c>
    </row>
    <row r="130">
      <c r="D130" s="8">
        <f>IF($A130="","",SUMIFS('Movements'!$D:$D,'Movements'!$B:$B,$A130,'Movements'!$C:$C,"Purchase")+SUMIFS('Movements'!$D:$D,'Movements'!$B:$B,$A130,'Movements'!$C:$C,"Count gap")-SUMIFS('Movements'!$D:$D,'Movements'!$B:$B,$A130,'Movements'!$C:$C,"Use")-SUMIFS('Movements'!$D:$D,'Movements'!$B:$B,$A130,'Movements'!$C:$C,"Sale")-SUMIFS('Movements'!$D:$D,'Movements'!$B:$B,$A130,'Movements'!$C:$C,"Waste"))</f>
        <v/>
      </c>
      <c r="E130" s="8">
        <f>IF($A130="","",SUMIFS('Movements'!$D:$D,'Movements'!$B:$B,$A130,'Movements'!$C:$C,"Use",'Movements'!$A:$A,"&gt;="&amp;(TODAY()-30))+SUMIFS('Movements'!$D:$D,'Movements'!$B:$B,$A130,'Movements'!$C:$C,"Sale",'Movements'!$A:$A,"&gt;="&amp;(TODAY()-30)))</f>
        <v/>
      </c>
      <c r="F130" s="9">
        <f>IF(OR($A130="",E130=0),"",E130/30)</f>
        <v/>
      </c>
      <c r="G130" s="10">
        <f>IF(OR(F130="",F130=0),"",ROUND(D130/F130,0))</f>
        <v/>
      </c>
      <c r="H130" s="11">
        <f>IF($A130="","",IF(D130&lt;=C130,"Order now","OK"))</f>
        <v/>
      </c>
    </row>
    <row r="131">
      <c r="D131" s="8">
        <f>IF($A131="","",SUMIFS('Movements'!$D:$D,'Movements'!$B:$B,$A131,'Movements'!$C:$C,"Purchase")+SUMIFS('Movements'!$D:$D,'Movements'!$B:$B,$A131,'Movements'!$C:$C,"Count gap")-SUMIFS('Movements'!$D:$D,'Movements'!$B:$B,$A131,'Movements'!$C:$C,"Use")-SUMIFS('Movements'!$D:$D,'Movements'!$B:$B,$A131,'Movements'!$C:$C,"Sale")-SUMIFS('Movements'!$D:$D,'Movements'!$B:$B,$A131,'Movements'!$C:$C,"Waste"))</f>
        <v/>
      </c>
      <c r="E131" s="8">
        <f>IF($A131="","",SUMIFS('Movements'!$D:$D,'Movements'!$B:$B,$A131,'Movements'!$C:$C,"Use",'Movements'!$A:$A,"&gt;="&amp;(TODAY()-30))+SUMIFS('Movements'!$D:$D,'Movements'!$B:$B,$A131,'Movements'!$C:$C,"Sale",'Movements'!$A:$A,"&gt;="&amp;(TODAY()-30)))</f>
        <v/>
      </c>
      <c r="F131" s="9">
        <f>IF(OR($A131="",E131=0),"",E131/30)</f>
        <v/>
      </c>
      <c r="G131" s="10">
        <f>IF(OR(F131="",F131=0),"",ROUND(D131/F131,0))</f>
        <v/>
      </c>
      <c r="H131" s="11">
        <f>IF($A131="","",IF(D131&lt;=C131,"Order now","OK"))</f>
        <v/>
      </c>
    </row>
    <row r="132">
      <c r="D132" s="8">
        <f>IF($A132="","",SUMIFS('Movements'!$D:$D,'Movements'!$B:$B,$A132,'Movements'!$C:$C,"Purchase")+SUMIFS('Movements'!$D:$D,'Movements'!$B:$B,$A132,'Movements'!$C:$C,"Count gap")-SUMIFS('Movements'!$D:$D,'Movements'!$B:$B,$A132,'Movements'!$C:$C,"Use")-SUMIFS('Movements'!$D:$D,'Movements'!$B:$B,$A132,'Movements'!$C:$C,"Sale")-SUMIFS('Movements'!$D:$D,'Movements'!$B:$B,$A132,'Movements'!$C:$C,"Waste"))</f>
        <v/>
      </c>
      <c r="E132" s="8">
        <f>IF($A132="","",SUMIFS('Movements'!$D:$D,'Movements'!$B:$B,$A132,'Movements'!$C:$C,"Use",'Movements'!$A:$A,"&gt;="&amp;(TODAY()-30))+SUMIFS('Movements'!$D:$D,'Movements'!$B:$B,$A132,'Movements'!$C:$C,"Sale",'Movements'!$A:$A,"&gt;="&amp;(TODAY()-30)))</f>
        <v/>
      </c>
      <c r="F132" s="9">
        <f>IF(OR($A132="",E132=0),"",E132/30)</f>
        <v/>
      </c>
      <c r="G132" s="10">
        <f>IF(OR(F132="",F132=0),"",ROUND(D132/F132,0))</f>
        <v/>
      </c>
      <c r="H132" s="11">
        <f>IF($A132="","",IF(D132&lt;=C132,"Order now","OK"))</f>
        <v/>
      </c>
    </row>
    <row r="133">
      <c r="D133" s="8">
        <f>IF($A133="","",SUMIFS('Movements'!$D:$D,'Movements'!$B:$B,$A133,'Movements'!$C:$C,"Purchase")+SUMIFS('Movements'!$D:$D,'Movements'!$B:$B,$A133,'Movements'!$C:$C,"Count gap")-SUMIFS('Movements'!$D:$D,'Movements'!$B:$B,$A133,'Movements'!$C:$C,"Use")-SUMIFS('Movements'!$D:$D,'Movements'!$B:$B,$A133,'Movements'!$C:$C,"Sale")-SUMIFS('Movements'!$D:$D,'Movements'!$B:$B,$A133,'Movements'!$C:$C,"Waste"))</f>
        <v/>
      </c>
      <c r="E133" s="8">
        <f>IF($A133="","",SUMIFS('Movements'!$D:$D,'Movements'!$B:$B,$A133,'Movements'!$C:$C,"Use",'Movements'!$A:$A,"&gt;="&amp;(TODAY()-30))+SUMIFS('Movements'!$D:$D,'Movements'!$B:$B,$A133,'Movements'!$C:$C,"Sale",'Movements'!$A:$A,"&gt;="&amp;(TODAY()-30)))</f>
        <v/>
      </c>
      <c r="F133" s="9">
        <f>IF(OR($A133="",E133=0),"",E133/30)</f>
        <v/>
      </c>
      <c r="G133" s="10">
        <f>IF(OR(F133="",F133=0),"",ROUND(D133/F133,0))</f>
        <v/>
      </c>
      <c r="H133" s="11">
        <f>IF($A133="","",IF(D133&lt;=C133,"Order now","OK"))</f>
        <v/>
      </c>
    </row>
    <row r="134">
      <c r="D134" s="8">
        <f>IF($A134="","",SUMIFS('Movements'!$D:$D,'Movements'!$B:$B,$A134,'Movements'!$C:$C,"Purchase")+SUMIFS('Movements'!$D:$D,'Movements'!$B:$B,$A134,'Movements'!$C:$C,"Count gap")-SUMIFS('Movements'!$D:$D,'Movements'!$B:$B,$A134,'Movements'!$C:$C,"Use")-SUMIFS('Movements'!$D:$D,'Movements'!$B:$B,$A134,'Movements'!$C:$C,"Sale")-SUMIFS('Movements'!$D:$D,'Movements'!$B:$B,$A134,'Movements'!$C:$C,"Waste"))</f>
        <v/>
      </c>
      <c r="E134" s="8">
        <f>IF($A134="","",SUMIFS('Movements'!$D:$D,'Movements'!$B:$B,$A134,'Movements'!$C:$C,"Use",'Movements'!$A:$A,"&gt;="&amp;(TODAY()-30))+SUMIFS('Movements'!$D:$D,'Movements'!$B:$B,$A134,'Movements'!$C:$C,"Sale",'Movements'!$A:$A,"&gt;="&amp;(TODAY()-30)))</f>
        <v/>
      </c>
      <c r="F134" s="9">
        <f>IF(OR($A134="",E134=0),"",E134/30)</f>
        <v/>
      </c>
      <c r="G134" s="10">
        <f>IF(OR(F134="",F134=0),"",ROUND(D134/F134,0))</f>
        <v/>
      </c>
      <c r="H134" s="11">
        <f>IF($A134="","",IF(D134&lt;=C134,"Order now","OK"))</f>
        <v/>
      </c>
    </row>
    <row r="135">
      <c r="D135" s="8">
        <f>IF($A135="","",SUMIFS('Movements'!$D:$D,'Movements'!$B:$B,$A135,'Movements'!$C:$C,"Purchase")+SUMIFS('Movements'!$D:$D,'Movements'!$B:$B,$A135,'Movements'!$C:$C,"Count gap")-SUMIFS('Movements'!$D:$D,'Movements'!$B:$B,$A135,'Movements'!$C:$C,"Use")-SUMIFS('Movements'!$D:$D,'Movements'!$B:$B,$A135,'Movements'!$C:$C,"Sale")-SUMIFS('Movements'!$D:$D,'Movements'!$B:$B,$A135,'Movements'!$C:$C,"Waste"))</f>
        <v/>
      </c>
      <c r="E135" s="8">
        <f>IF($A135="","",SUMIFS('Movements'!$D:$D,'Movements'!$B:$B,$A135,'Movements'!$C:$C,"Use",'Movements'!$A:$A,"&gt;="&amp;(TODAY()-30))+SUMIFS('Movements'!$D:$D,'Movements'!$B:$B,$A135,'Movements'!$C:$C,"Sale",'Movements'!$A:$A,"&gt;="&amp;(TODAY()-30)))</f>
        <v/>
      </c>
      <c r="F135" s="9">
        <f>IF(OR($A135="",E135=0),"",E135/30)</f>
        <v/>
      </c>
      <c r="G135" s="10">
        <f>IF(OR(F135="",F135=0),"",ROUND(D135/F135,0))</f>
        <v/>
      </c>
      <c r="H135" s="11">
        <f>IF($A135="","",IF(D135&lt;=C135,"Order now","OK"))</f>
        <v/>
      </c>
    </row>
    <row r="136">
      <c r="D136" s="8">
        <f>IF($A136="","",SUMIFS('Movements'!$D:$D,'Movements'!$B:$B,$A136,'Movements'!$C:$C,"Purchase")+SUMIFS('Movements'!$D:$D,'Movements'!$B:$B,$A136,'Movements'!$C:$C,"Count gap")-SUMIFS('Movements'!$D:$D,'Movements'!$B:$B,$A136,'Movements'!$C:$C,"Use")-SUMIFS('Movements'!$D:$D,'Movements'!$B:$B,$A136,'Movements'!$C:$C,"Sale")-SUMIFS('Movements'!$D:$D,'Movements'!$B:$B,$A136,'Movements'!$C:$C,"Waste"))</f>
        <v/>
      </c>
      <c r="E136" s="8">
        <f>IF($A136="","",SUMIFS('Movements'!$D:$D,'Movements'!$B:$B,$A136,'Movements'!$C:$C,"Use",'Movements'!$A:$A,"&gt;="&amp;(TODAY()-30))+SUMIFS('Movements'!$D:$D,'Movements'!$B:$B,$A136,'Movements'!$C:$C,"Sale",'Movements'!$A:$A,"&gt;="&amp;(TODAY()-30)))</f>
        <v/>
      </c>
      <c r="F136" s="9">
        <f>IF(OR($A136="",E136=0),"",E136/30)</f>
        <v/>
      </c>
      <c r="G136" s="10">
        <f>IF(OR(F136="",F136=0),"",ROUND(D136/F136,0))</f>
        <v/>
      </c>
      <c r="H136" s="11">
        <f>IF($A136="","",IF(D136&lt;=C136,"Order now","OK"))</f>
        <v/>
      </c>
    </row>
    <row r="137">
      <c r="D137" s="8">
        <f>IF($A137="","",SUMIFS('Movements'!$D:$D,'Movements'!$B:$B,$A137,'Movements'!$C:$C,"Purchase")+SUMIFS('Movements'!$D:$D,'Movements'!$B:$B,$A137,'Movements'!$C:$C,"Count gap")-SUMIFS('Movements'!$D:$D,'Movements'!$B:$B,$A137,'Movements'!$C:$C,"Use")-SUMIFS('Movements'!$D:$D,'Movements'!$B:$B,$A137,'Movements'!$C:$C,"Sale")-SUMIFS('Movements'!$D:$D,'Movements'!$B:$B,$A137,'Movements'!$C:$C,"Waste"))</f>
        <v/>
      </c>
      <c r="E137" s="8">
        <f>IF($A137="","",SUMIFS('Movements'!$D:$D,'Movements'!$B:$B,$A137,'Movements'!$C:$C,"Use",'Movements'!$A:$A,"&gt;="&amp;(TODAY()-30))+SUMIFS('Movements'!$D:$D,'Movements'!$B:$B,$A137,'Movements'!$C:$C,"Sale",'Movements'!$A:$A,"&gt;="&amp;(TODAY()-30)))</f>
        <v/>
      </c>
      <c r="F137" s="9">
        <f>IF(OR($A137="",E137=0),"",E137/30)</f>
        <v/>
      </c>
      <c r="G137" s="10">
        <f>IF(OR(F137="",F137=0),"",ROUND(D137/F137,0))</f>
        <v/>
      </c>
      <c r="H137" s="11">
        <f>IF($A137="","",IF(D137&lt;=C137,"Order now","OK"))</f>
        <v/>
      </c>
    </row>
    <row r="138">
      <c r="D138" s="8">
        <f>IF($A138="","",SUMIFS('Movements'!$D:$D,'Movements'!$B:$B,$A138,'Movements'!$C:$C,"Purchase")+SUMIFS('Movements'!$D:$D,'Movements'!$B:$B,$A138,'Movements'!$C:$C,"Count gap")-SUMIFS('Movements'!$D:$D,'Movements'!$B:$B,$A138,'Movements'!$C:$C,"Use")-SUMIFS('Movements'!$D:$D,'Movements'!$B:$B,$A138,'Movements'!$C:$C,"Sale")-SUMIFS('Movements'!$D:$D,'Movements'!$B:$B,$A138,'Movements'!$C:$C,"Waste"))</f>
        <v/>
      </c>
      <c r="E138" s="8">
        <f>IF($A138="","",SUMIFS('Movements'!$D:$D,'Movements'!$B:$B,$A138,'Movements'!$C:$C,"Use",'Movements'!$A:$A,"&gt;="&amp;(TODAY()-30))+SUMIFS('Movements'!$D:$D,'Movements'!$B:$B,$A138,'Movements'!$C:$C,"Sale",'Movements'!$A:$A,"&gt;="&amp;(TODAY()-30)))</f>
        <v/>
      </c>
      <c r="F138" s="9">
        <f>IF(OR($A138="",E138=0),"",E138/30)</f>
        <v/>
      </c>
      <c r="G138" s="10">
        <f>IF(OR(F138="",F138=0),"",ROUND(D138/F138,0))</f>
        <v/>
      </c>
      <c r="H138" s="11">
        <f>IF($A138="","",IF(D138&lt;=C138,"Order now","OK"))</f>
        <v/>
      </c>
    </row>
    <row r="139">
      <c r="D139" s="8">
        <f>IF($A139="","",SUMIFS('Movements'!$D:$D,'Movements'!$B:$B,$A139,'Movements'!$C:$C,"Purchase")+SUMIFS('Movements'!$D:$D,'Movements'!$B:$B,$A139,'Movements'!$C:$C,"Count gap")-SUMIFS('Movements'!$D:$D,'Movements'!$B:$B,$A139,'Movements'!$C:$C,"Use")-SUMIFS('Movements'!$D:$D,'Movements'!$B:$B,$A139,'Movements'!$C:$C,"Sale")-SUMIFS('Movements'!$D:$D,'Movements'!$B:$B,$A139,'Movements'!$C:$C,"Waste"))</f>
        <v/>
      </c>
      <c r="E139" s="8">
        <f>IF($A139="","",SUMIFS('Movements'!$D:$D,'Movements'!$B:$B,$A139,'Movements'!$C:$C,"Use",'Movements'!$A:$A,"&gt;="&amp;(TODAY()-30))+SUMIFS('Movements'!$D:$D,'Movements'!$B:$B,$A139,'Movements'!$C:$C,"Sale",'Movements'!$A:$A,"&gt;="&amp;(TODAY()-30)))</f>
        <v/>
      </c>
      <c r="F139" s="9">
        <f>IF(OR($A139="",E139=0),"",E139/30)</f>
        <v/>
      </c>
      <c r="G139" s="10">
        <f>IF(OR(F139="",F139=0),"",ROUND(D139/F139,0))</f>
        <v/>
      </c>
      <c r="H139" s="11">
        <f>IF($A139="","",IF(D139&lt;=C139,"Order now","OK"))</f>
        <v/>
      </c>
    </row>
    <row r="140">
      <c r="D140" s="8">
        <f>IF($A140="","",SUMIFS('Movements'!$D:$D,'Movements'!$B:$B,$A140,'Movements'!$C:$C,"Purchase")+SUMIFS('Movements'!$D:$D,'Movements'!$B:$B,$A140,'Movements'!$C:$C,"Count gap")-SUMIFS('Movements'!$D:$D,'Movements'!$B:$B,$A140,'Movements'!$C:$C,"Use")-SUMIFS('Movements'!$D:$D,'Movements'!$B:$B,$A140,'Movements'!$C:$C,"Sale")-SUMIFS('Movements'!$D:$D,'Movements'!$B:$B,$A140,'Movements'!$C:$C,"Waste"))</f>
        <v/>
      </c>
      <c r="E140" s="8">
        <f>IF($A140="","",SUMIFS('Movements'!$D:$D,'Movements'!$B:$B,$A140,'Movements'!$C:$C,"Use",'Movements'!$A:$A,"&gt;="&amp;(TODAY()-30))+SUMIFS('Movements'!$D:$D,'Movements'!$B:$B,$A140,'Movements'!$C:$C,"Sale",'Movements'!$A:$A,"&gt;="&amp;(TODAY()-30)))</f>
        <v/>
      </c>
      <c r="F140" s="9">
        <f>IF(OR($A140="",E140=0),"",E140/30)</f>
        <v/>
      </c>
      <c r="G140" s="10">
        <f>IF(OR(F140="",F140=0),"",ROUND(D140/F140,0))</f>
        <v/>
      </c>
      <c r="H140" s="11">
        <f>IF($A140="","",IF(D140&lt;=C140,"Order now","OK"))</f>
        <v/>
      </c>
    </row>
    <row r="141">
      <c r="D141" s="8">
        <f>IF($A141="","",SUMIFS('Movements'!$D:$D,'Movements'!$B:$B,$A141,'Movements'!$C:$C,"Purchase")+SUMIFS('Movements'!$D:$D,'Movements'!$B:$B,$A141,'Movements'!$C:$C,"Count gap")-SUMIFS('Movements'!$D:$D,'Movements'!$B:$B,$A141,'Movements'!$C:$C,"Use")-SUMIFS('Movements'!$D:$D,'Movements'!$B:$B,$A141,'Movements'!$C:$C,"Sale")-SUMIFS('Movements'!$D:$D,'Movements'!$B:$B,$A141,'Movements'!$C:$C,"Waste"))</f>
        <v/>
      </c>
      <c r="E141" s="8">
        <f>IF($A141="","",SUMIFS('Movements'!$D:$D,'Movements'!$B:$B,$A141,'Movements'!$C:$C,"Use",'Movements'!$A:$A,"&gt;="&amp;(TODAY()-30))+SUMIFS('Movements'!$D:$D,'Movements'!$B:$B,$A141,'Movements'!$C:$C,"Sale",'Movements'!$A:$A,"&gt;="&amp;(TODAY()-30)))</f>
        <v/>
      </c>
      <c r="F141" s="9">
        <f>IF(OR($A141="",E141=0),"",E141/30)</f>
        <v/>
      </c>
      <c r="G141" s="10">
        <f>IF(OR(F141="",F141=0),"",ROUND(D141/F141,0))</f>
        <v/>
      </c>
      <c r="H141" s="11">
        <f>IF($A141="","",IF(D141&lt;=C141,"Order now","OK"))</f>
        <v/>
      </c>
    </row>
    <row r="142">
      <c r="D142" s="8">
        <f>IF($A142="","",SUMIFS('Movements'!$D:$D,'Movements'!$B:$B,$A142,'Movements'!$C:$C,"Purchase")+SUMIFS('Movements'!$D:$D,'Movements'!$B:$B,$A142,'Movements'!$C:$C,"Count gap")-SUMIFS('Movements'!$D:$D,'Movements'!$B:$B,$A142,'Movements'!$C:$C,"Use")-SUMIFS('Movements'!$D:$D,'Movements'!$B:$B,$A142,'Movements'!$C:$C,"Sale")-SUMIFS('Movements'!$D:$D,'Movements'!$B:$B,$A142,'Movements'!$C:$C,"Waste"))</f>
        <v/>
      </c>
      <c r="E142" s="8">
        <f>IF($A142="","",SUMIFS('Movements'!$D:$D,'Movements'!$B:$B,$A142,'Movements'!$C:$C,"Use",'Movements'!$A:$A,"&gt;="&amp;(TODAY()-30))+SUMIFS('Movements'!$D:$D,'Movements'!$B:$B,$A142,'Movements'!$C:$C,"Sale",'Movements'!$A:$A,"&gt;="&amp;(TODAY()-30)))</f>
        <v/>
      </c>
      <c r="F142" s="9">
        <f>IF(OR($A142="",E142=0),"",E142/30)</f>
        <v/>
      </c>
      <c r="G142" s="10">
        <f>IF(OR(F142="",F142=0),"",ROUND(D142/F142,0))</f>
        <v/>
      </c>
      <c r="H142" s="11">
        <f>IF($A142="","",IF(D142&lt;=C142,"Order now","OK"))</f>
        <v/>
      </c>
    </row>
    <row r="143">
      <c r="D143" s="8">
        <f>IF($A143="","",SUMIFS('Movements'!$D:$D,'Movements'!$B:$B,$A143,'Movements'!$C:$C,"Purchase")+SUMIFS('Movements'!$D:$D,'Movements'!$B:$B,$A143,'Movements'!$C:$C,"Count gap")-SUMIFS('Movements'!$D:$D,'Movements'!$B:$B,$A143,'Movements'!$C:$C,"Use")-SUMIFS('Movements'!$D:$D,'Movements'!$B:$B,$A143,'Movements'!$C:$C,"Sale")-SUMIFS('Movements'!$D:$D,'Movements'!$B:$B,$A143,'Movements'!$C:$C,"Waste"))</f>
        <v/>
      </c>
      <c r="E143" s="8">
        <f>IF($A143="","",SUMIFS('Movements'!$D:$D,'Movements'!$B:$B,$A143,'Movements'!$C:$C,"Use",'Movements'!$A:$A,"&gt;="&amp;(TODAY()-30))+SUMIFS('Movements'!$D:$D,'Movements'!$B:$B,$A143,'Movements'!$C:$C,"Sale",'Movements'!$A:$A,"&gt;="&amp;(TODAY()-30)))</f>
        <v/>
      </c>
      <c r="F143" s="9">
        <f>IF(OR($A143="",E143=0),"",E143/30)</f>
        <v/>
      </c>
      <c r="G143" s="10">
        <f>IF(OR(F143="",F143=0),"",ROUND(D143/F143,0))</f>
        <v/>
      </c>
      <c r="H143" s="11">
        <f>IF($A143="","",IF(D143&lt;=C143,"Order now","OK"))</f>
        <v/>
      </c>
    </row>
    <row r="144">
      <c r="D144" s="8">
        <f>IF($A144="","",SUMIFS('Movements'!$D:$D,'Movements'!$B:$B,$A144,'Movements'!$C:$C,"Purchase")+SUMIFS('Movements'!$D:$D,'Movements'!$B:$B,$A144,'Movements'!$C:$C,"Count gap")-SUMIFS('Movements'!$D:$D,'Movements'!$B:$B,$A144,'Movements'!$C:$C,"Use")-SUMIFS('Movements'!$D:$D,'Movements'!$B:$B,$A144,'Movements'!$C:$C,"Sale")-SUMIFS('Movements'!$D:$D,'Movements'!$B:$B,$A144,'Movements'!$C:$C,"Waste"))</f>
        <v/>
      </c>
      <c r="E144" s="8">
        <f>IF($A144="","",SUMIFS('Movements'!$D:$D,'Movements'!$B:$B,$A144,'Movements'!$C:$C,"Use",'Movements'!$A:$A,"&gt;="&amp;(TODAY()-30))+SUMIFS('Movements'!$D:$D,'Movements'!$B:$B,$A144,'Movements'!$C:$C,"Sale",'Movements'!$A:$A,"&gt;="&amp;(TODAY()-30)))</f>
        <v/>
      </c>
      <c r="F144" s="9">
        <f>IF(OR($A144="",E144=0),"",E144/30)</f>
        <v/>
      </c>
      <c r="G144" s="10">
        <f>IF(OR(F144="",F144=0),"",ROUND(D144/F144,0))</f>
        <v/>
      </c>
      <c r="H144" s="11">
        <f>IF($A144="","",IF(D144&lt;=C144,"Order now","OK"))</f>
        <v/>
      </c>
    </row>
    <row r="145">
      <c r="D145" s="8">
        <f>IF($A145="","",SUMIFS('Movements'!$D:$D,'Movements'!$B:$B,$A145,'Movements'!$C:$C,"Purchase")+SUMIFS('Movements'!$D:$D,'Movements'!$B:$B,$A145,'Movements'!$C:$C,"Count gap")-SUMIFS('Movements'!$D:$D,'Movements'!$B:$B,$A145,'Movements'!$C:$C,"Use")-SUMIFS('Movements'!$D:$D,'Movements'!$B:$B,$A145,'Movements'!$C:$C,"Sale")-SUMIFS('Movements'!$D:$D,'Movements'!$B:$B,$A145,'Movements'!$C:$C,"Waste"))</f>
        <v/>
      </c>
      <c r="E145" s="8">
        <f>IF($A145="","",SUMIFS('Movements'!$D:$D,'Movements'!$B:$B,$A145,'Movements'!$C:$C,"Use",'Movements'!$A:$A,"&gt;="&amp;(TODAY()-30))+SUMIFS('Movements'!$D:$D,'Movements'!$B:$B,$A145,'Movements'!$C:$C,"Sale",'Movements'!$A:$A,"&gt;="&amp;(TODAY()-30)))</f>
        <v/>
      </c>
      <c r="F145" s="9">
        <f>IF(OR($A145="",E145=0),"",E145/30)</f>
        <v/>
      </c>
      <c r="G145" s="10">
        <f>IF(OR(F145="",F145=0),"",ROUND(D145/F145,0))</f>
        <v/>
      </c>
      <c r="H145" s="11">
        <f>IF($A145="","",IF(D145&lt;=C145,"Order now","OK"))</f>
        <v/>
      </c>
    </row>
    <row r="146">
      <c r="D146" s="8">
        <f>IF($A146="","",SUMIFS('Movements'!$D:$D,'Movements'!$B:$B,$A146,'Movements'!$C:$C,"Purchase")+SUMIFS('Movements'!$D:$D,'Movements'!$B:$B,$A146,'Movements'!$C:$C,"Count gap")-SUMIFS('Movements'!$D:$D,'Movements'!$B:$B,$A146,'Movements'!$C:$C,"Use")-SUMIFS('Movements'!$D:$D,'Movements'!$B:$B,$A146,'Movements'!$C:$C,"Sale")-SUMIFS('Movements'!$D:$D,'Movements'!$B:$B,$A146,'Movements'!$C:$C,"Waste"))</f>
        <v/>
      </c>
      <c r="E146" s="8">
        <f>IF($A146="","",SUMIFS('Movements'!$D:$D,'Movements'!$B:$B,$A146,'Movements'!$C:$C,"Use",'Movements'!$A:$A,"&gt;="&amp;(TODAY()-30))+SUMIFS('Movements'!$D:$D,'Movements'!$B:$B,$A146,'Movements'!$C:$C,"Sale",'Movements'!$A:$A,"&gt;="&amp;(TODAY()-30)))</f>
        <v/>
      </c>
      <c r="F146" s="9">
        <f>IF(OR($A146="",E146=0),"",E146/30)</f>
        <v/>
      </c>
      <c r="G146" s="10">
        <f>IF(OR(F146="",F146=0),"",ROUND(D146/F146,0))</f>
        <v/>
      </c>
      <c r="H146" s="11">
        <f>IF($A146="","",IF(D146&lt;=C146,"Order now","OK"))</f>
        <v/>
      </c>
    </row>
    <row r="147">
      <c r="D147" s="8">
        <f>IF($A147="","",SUMIFS('Movements'!$D:$D,'Movements'!$B:$B,$A147,'Movements'!$C:$C,"Purchase")+SUMIFS('Movements'!$D:$D,'Movements'!$B:$B,$A147,'Movements'!$C:$C,"Count gap")-SUMIFS('Movements'!$D:$D,'Movements'!$B:$B,$A147,'Movements'!$C:$C,"Use")-SUMIFS('Movements'!$D:$D,'Movements'!$B:$B,$A147,'Movements'!$C:$C,"Sale")-SUMIFS('Movements'!$D:$D,'Movements'!$B:$B,$A147,'Movements'!$C:$C,"Waste"))</f>
        <v/>
      </c>
      <c r="E147" s="8">
        <f>IF($A147="","",SUMIFS('Movements'!$D:$D,'Movements'!$B:$B,$A147,'Movements'!$C:$C,"Use",'Movements'!$A:$A,"&gt;="&amp;(TODAY()-30))+SUMIFS('Movements'!$D:$D,'Movements'!$B:$B,$A147,'Movements'!$C:$C,"Sale",'Movements'!$A:$A,"&gt;="&amp;(TODAY()-30)))</f>
        <v/>
      </c>
      <c r="F147" s="9">
        <f>IF(OR($A147="",E147=0),"",E147/30)</f>
        <v/>
      </c>
      <c r="G147" s="10">
        <f>IF(OR(F147="",F147=0),"",ROUND(D147/F147,0))</f>
        <v/>
      </c>
      <c r="H147" s="11">
        <f>IF($A147="","",IF(D147&lt;=C147,"Order now","OK"))</f>
        <v/>
      </c>
    </row>
    <row r="148">
      <c r="D148" s="8">
        <f>IF($A148="","",SUMIFS('Movements'!$D:$D,'Movements'!$B:$B,$A148,'Movements'!$C:$C,"Purchase")+SUMIFS('Movements'!$D:$D,'Movements'!$B:$B,$A148,'Movements'!$C:$C,"Count gap")-SUMIFS('Movements'!$D:$D,'Movements'!$B:$B,$A148,'Movements'!$C:$C,"Use")-SUMIFS('Movements'!$D:$D,'Movements'!$B:$B,$A148,'Movements'!$C:$C,"Sale")-SUMIFS('Movements'!$D:$D,'Movements'!$B:$B,$A148,'Movements'!$C:$C,"Waste"))</f>
        <v/>
      </c>
      <c r="E148" s="8">
        <f>IF($A148="","",SUMIFS('Movements'!$D:$D,'Movements'!$B:$B,$A148,'Movements'!$C:$C,"Use",'Movements'!$A:$A,"&gt;="&amp;(TODAY()-30))+SUMIFS('Movements'!$D:$D,'Movements'!$B:$B,$A148,'Movements'!$C:$C,"Sale",'Movements'!$A:$A,"&gt;="&amp;(TODAY()-30)))</f>
        <v/>
      </c>
      <c r="F148" s="9">
        <f>IF(OR($A148="",E148=0),"",E148/30)</f>
        <v/>
      </c>
      <c r="G148" s="10">
        <f>IF(OR(F148="",F148=0),"",ROUND(D148/F148,0))</f>
        <v/>
      </c>
      <c r="H148" s="11">
        <f>IF($A148="","",IF(D148&lt;=C148,"Order now","OK"))</f>
        <v/>
      </c>
    </row>
    <row r="149">
      <c r="D149" s="8">
        <f>IF($A149="","",SUMIFS('Movements'!$D:$D,'Movements'!$B:$B,$A149,'Movements'!$C:$C,"Purchase")+SUMIFS('Movements'!$D:$D,'Movements'!$B:$B,$A149,'Movements'!$C:$C,"Count gap")-SUMIFS('Movements'!$D:$D,'Movements'!$B:$B,$A149,'Movements'!$C:$C,"Use")-SUMIFS('Movements'!$D:$D,'Movements'!$B:$B,$A149,'Movements'!$C:$C,"Sale")-SUMIFS('Movements'!$D:$D,'Movements'!$B:$B,$A149,'Movements'!$C:$C,"Waste"))</f>
        <v/>
      </c>
      <c r="E149" s="8">
        <f>IF($A149="","",SUMIFS('Movements'!$D:$D,'Movements'!$B:$B,$A149,'Movements'!$C:$C,"Use",'Movements'!$A:$A,"&gt;="&amp;(TODAY()-30))+SUMIFS('Movements'!$D:$D,'Movements'!$B:$B,$A149,'Movements'!$C:$C,"Sale",'Movements'!$A:$A,"&gt;="&amp;(TODAY()-30)))</f>
        <v/>
      </c>
      <c r="F149" s="9">
        <f>IF(OR($A149="",E149=0),"",E149/30)</f>
        <v/>
      </c>
      <c r="G149" s="10">
        <f>IF(OR(F149="",F149=0),"",ROUND(D149/F149,0))</f>
        <v/>
      </c>
      <c r="H149" s="11">
        <f>IF($A149="","",IF(D149&lt;=C149,"Order now","OK"))</f>
        <v/>
      </c>
    </row>
    <row r="150">
      <c r="D150" s="8">
        <f>IF($A150="","",SUMIFS('Movements'!$D:$D,'Movements'!$B:$B,$A150,'Movements'!$C:$C,"Purchase")+SUMIFS('Movements'!$D:$D,'Movements'!$B:$B,$A150,'Movements'!$C:$C,"Count gap")-SUMIFS('Movements'!$D:$D,'Movements'!$B:$B,$A150,'Movements'!$C:$C,"Use")-SUMIFS('Movements'!$D:$D,'Movements'!$B:$B,$A150,'Movements'!$C:$C,"Sale")-SUMIFS('Movements'!$D:$D,'Movements'!$B:$B,$A150,'Movements'!$C:$C,"Waste"))</f>
        <v/>
      </c>
      <c r="E150" s="8">
        <f>IF($A150="","",SUMIFS('Movements'!$D:$D,'Movements'!$B:$B,$A150,'Movements'!$C:$C,"Use",'Movements'!$A:$A,"&gt;="&amp;(TODAY()-30))+SUMIFS('Movements'!$D:$D,'Movements'!$B:$B,$A150,'Movements'!$C:$C,"Sale",'Movements'!$A:$A,"&gt;="&amp;(TODAY()-30)))</f>
        <v/>
      </c>
      <c r="F150" s="9">
        <f>IF(OR($A150="",E150=0),"",E150/30)</f>
        <v/>
      </c>
      <c r="G150" s="10">
        <f>IF(OR(F150="",F150=0),"",ROUND(D150/F150,0))</f>
        <v/>
      </c>
      <c r="H150" s="11">
        <f>IF($A150="","",IF(D150&lt;=C150,"Order now","OK"))</f>
        <v/>
      </c>
    </row>
    <row r="151">
      <c r="D151" s="8">
        <f>IF($A151="","",SUMIFS('Movements'!$D:$D,'Movements'!$B:$B,$A151,'Movements'!$C:$C,"Purchase")+SUMIFS('Movements'!$D:$D,'Movements'!$B:$B,$A151,'Movements'!$C:$C,"Count gap")-SUMIFS('Movements'!$D:$D,'Movements'!$B:$B,$A151,'Movements'!$C:$C,"Use")-SUMIFS('Movements'!$D:$D,'Movements'!$B:$B,$A151,'Movements'!$C:$C,"Sale")-SUMIFS('Movements'!$D:$D,'Movements'!$B:$B,$A151,'Movements'!$C:$C,"Waste"))</f>
        <v/>
      </c>
      <c r="E151" s="8">
        <f>IF($A151="","",SUMIFS('Movements'!$D:$D,'Movements'!$B:$B,$A151,'Movements'!$C:$C,"Use",'Movements'!$A:$A,"&gt;="&amp;(TODAY()-30))+SUMIFS('Movements'!$D:$D,'Movements'!$B:$B,$A151,'Movements'!$C:$C,"Sale",'Movements'!$A:$A,"&gt;="&amp;(TODAY()-30)))</f>
        <v/>
      </c>
      <c r="F151" s="9">
        <f>IF(OR($A151="",E151=0),"",E151/30)</f>
        <v/>
      </c>
      <c r="G151" s="10">
        <f>IF(OR(F151="",F151=0),"",ROUND(D151/F151,0))</f>
        <v/>
      </c>
      <c r="H151" s="11">
        <f>IF($A151="","",IF(D151&lt;=C151,"Order now","OK"))</f>
        <v/>
      </c>
    </row>
    <row r="152">
      <c r="D152" s="8">
        <f>IF($A152="","",SUMIFS('Movements'!$D:$D,'Movements'!$B:$B,$A152,'Movements'!$C:$C,"Purchase")+SUMIFS('Movements'!$D:$D,'Movements'!$B:$B,$A152,'Movements'!$C:$C,"Count gap")-SUMIFS('Movements'!$D:$D,'Movements'!$B:$B,$A152,'Movements'!$C:$C,"Use")-SUMIFS('Movements'!$D:$D,'Movements'!$B:$B,$A152,'Movements'!$C:$C,"Sale")-SUMIFS('Movements'!$D:$D,'Movements'!$B:$B,$A152,'Movements'!$C:$C,"Waste"))</f>
        <v/>
      </c>
      <c r="E152" s="8">
        <f>IF($A152="","",SUMIFS('Movements'!$D:$D,'Movements'!$B:$B,$A152,'Movements'!$C:$C,"Use",'Movements'!$A:$A,"&gt;="&amp;(TODAY()-30))+SUMIFS('Movements'!$D:$D,'Movements'!$B:$B,$A152,'Movements'!$C:$C,"Sale",'Movements'!$A:$A,"&gt;="&amp;(TODAY()-30)))</f>
        <v/>
      </c>
      <c r="F152" s="9">
        <f>IF(OR($A152="",E152=0),"",E152/30)</f>
        <v/>
      </c>
      <c r="G152" s="10">
        <f>IF(OR(F152="",F152=0),"",ROUND(D152/F152,0))</f>
        <v/>
      </c>
      <c r="H152" s="11">
        <f>IF($A152="","",IF(D152&lt;=C152,"Order now","OK"))</f>
        <v/>
      </c>
    </row>
    <row r="153">
      <c r="D153" s="8">
        <f>IF($A153="","",SUMIFS('Movements'!$D:$D,'Movements'!$B:$B,$A153,'Movements'!$C:$C,"Purchase")+SUMIFS('Movements'!$D:$D,'Movements'!$B:$B,$A153,'Movements'!$C:$C,"Count gap")-SUMIFS('Movements'!$D:$D,'Movements'!$B:$B,$A153,'Movements'!$C:$C,"Use")-SUMIFS('Movements'!$D:$D,'Movements'!$B:$B,$A153,'Movements'!$C:$C,"Sale")-SUMIFS('Movements'!$D:$D,'Movements'!$B:$B,$A153,'Movements'!$C:$C,"Waste"))</f>
        <v/>
      </c>
      <c r="E153" s="8">
        <f>IF($A153="","",SUMIFS('Movements'!$D:$D,'Movements'!$B:$B,$A153,'Movements'!$C:$C,"Use",'Movements'!$A:$A,"&gt;="&amp;(TODAY()-30))+SUMIFS('Movements'!$D:$D,'Movements'!$B:$B,$A153,'Movements'!$C:$C,"Sale",'Movements'!$A:$A,"&gt;="&amp;(TODAY()-30)))</f>
        <v/>
      </c>
      <c r="F153" s="9">
        <f>IF(OR($A153="",E153=0),"",E153/30)</f>
        <v/>
      </c>
      <c r="G153" s="10">
        <f>IF(OR(F153="",F153=0),"",ROUND(D153/F153,0))</f>
        <v/>
      </c>
      <c r="H153" s="11">
        <f>IF($A153="","",IF(D153&lt;=C153,"Order now","OK"))</f>
        <v/>
      </c>
    </row>
    <row r="154">
      <c r="D154" s="8">
        <f>IF($A154="","",SUMIFS('Movements'!$D:$D,'Movements'!$B:$B,$A154,'Movements'!$C:$C,"Purchase")+SUMIFS('Movements'!$D:$D,'Movements'!$B:$B,$A154,'Movements'!$C:$C,"Count gap")-SUMIFS('Movements'!$D:$D,'Movements'!$B:$B,$A154,'Movements'!$C:$C,"Use")-SUMIFS('Movements'!$D:$D,'Movements'!$B:$B,$A154,'Movements'!$C:$C,"Sale")-SUMIFS('Movements'!$D:$D,'Movements'!$B:$B,$A154,'Movements'!$C:$C,"Waste"))</f>
        <v/>
      </c>
      <c r="E154" s="8">
        <f>IF($A154="","",SUMIFS('Movements'!$D:$D,'Movements'!$B:$B,$A154,'Movements'!$C:$C,"Use",'Movements'!$A:$A,"&gt;="&amp;(TODAY()-30))+SUMIFS('Movements'!$D:$D,'Movements'!$B:$B,$A154,'Movements'!$C:$C,"Sale",'Movements'!$A:$A,"&gt;="&amp;(TODAY()-30)))</f>
        <v/>
      </c>
      <c r="F154" s="9">
        <f>IF(OR($A154="",E154=0),"",E154/30)</f>
        <v/>
      </c>
      <c r="G154" s="10">
        <f>IF(OR(F154="",F154=0),"",ROUND(D154/F154,0))</f>
        <v/>
      </c>
      <c r="H154" s="11">
        <f>IF($A154="","",IF(D154&lt;=C154,"Order now","OK"))</f>
        <v/>
      </c>
    </row>
    <row r="155">
      <c r="D155" s="8">
        <f>IF($A155="","",SUMIFS('Movements'!$D:$D,'Movements'!$B:$B,$A155,'Movements'!$C:$C,"Purchase")+SUMIFS('Movements'!$D:$D,'Movements'!$B:$B,$A155,'Movements'!$C:$C,"Count gap")-SUMIFS('Movements'!$D:$D,'Movements'!$B:$B,$A155,'Movements'!$C:$C,"Use")-SUMIFS('Movements'!$D:$D,'Movements'!$B:$B,$A155,'Movements'!$C:$C,"Sale")-SUMIFS('Movements'!$D:$D,'Movements'!$B:$B,$A155,'Movements'!$C:$C,"Waste"))</f>
        <v/>
      </c>
      <c r="E155" s="8">
        <f>IF($A155="","",SUMIFS('Movements'!$D:$D,'Movements'!$B:$B,$A155,'Movements'!$C:$C,"Use",'Movements'!$A:$A,"&gt;="&amp;(TODAY()-30))+SUMIFS('Movements'!$D:$D,'Movements'!$B:$B,$A155,'Movements'!$C:$C,"Sale",'Movements'!$A:$A,"&gt;="&amp;(TODAY()-30)))</f>
        <v/>
      </c>
      <c r="F155" s="9">
        <f>IF(OR($A155="",E155=0),"",E155/30)</f>
        <v/>
      </c>
      <c r="G155" s="10">
        <f>IF(OR(F155="",F155=0),"",ROUND(D155/F155,0))</f>
        <v/>
      </c>
      <c r="H155" s="11">
        <f>IF($A155="","",IF(D155&lt;=C155,"Order now","OK"))</f>
        <v/>
      </c>
    </row>
    <row r="156">
      <c r="D156" s="8">
        <f>IF($A156="","",SUMIFS('Movements'!$D:$D,'Movements'!$B:$B,$A156,'Movements'!$C:$C,"Purchase")+SUMIFS('Movements'!$D:$D,'Movements'!$B:$B,$A156,'Movements'!$C:$C,"Count gap")-SUMIFS('Movements'!$D:$D,'Movements'!$B:$B,$A156,'Movements'!$C:$C,"Use")-SUMIFS('Movements'!$D:$D,'Movements'!$B:$B,$A156,'Movements'!$C:$C,"Sale")-SUMIFS('Movements'!$D:$D,'Movements'!$B:$B,$A156,'Movements'!$C:$C,"Waste"))</f>
        <v/>
      </c>
      <c r="E156" s="8">
        <f>IF($A156="","",SUMIFS('Movements'!$D:$D,'Movements'!$B:$B,$A156,'Movements'!$C:$C,"Use",'Movements'!$A:$A,"&gt;="&amp;(TODAY()-30))+SUMIFS('Movements'!$D:$D,'Movements'!$B:$B,$A156,'Movements'!$C:$C,"Sale",'Movements'!$A:$A,"&gt;="&amp;(TODAY()-30)))</f>
        <v/>
      </c>
      <c r="F156" s="9">
        <f>IF(OR($A156="",E156=0),"",E156/30)</f>
        <v/>
      </c>
      <c r="G156" s="10">
        <f>IF(OR(F156="",F156=0),"",ROUND(D156/F156,0))</f>
        <v/>
      </c>
      <c r="H156" s="11">
        <f>IF($A156="","",IF(D156&lt;=C156,"Order now","OK"))</f>
        <v/>
      </c>
    </row>
    <row r="157">
      <c r="D157" s="8">
        <f>IF($A157="","",SUMIFS('Movements'!$D:$D,'Movements'!$B:$B,$A157,'Movements'!$C:$C,"Purchase")+SUMIFS('Movements'!$D:$D,'Movements'!$B:$B,$A157,'Movements'!$C:$C,"Count gap")-SUMIFS('Movements'!$D:$D,'Movements'!$B:$B,$A157,'Movements'!$C:$C,"Use")-SUMIFS('Movements'!$D:$D,'Movements'!$B:$B,$A157,'Movements'!$C:$C,"Sale")-SUMIFS('Movements'!$D:$D,'Movements'!$B:$B,$A157,'Movements'!$C:$C,"Waste"))</f>
        <v/>
      </c>
      <c r="E157" s="8">
        <f>IF($A157="","",SUMIFS('Movements'!$D:$D,'Movements'!$B:$B,$A157,'Movements'!$C:$C,"Use",'Movements'!$A:$A,"&gt;="&amp;(TODAY()-30))+SUMIFS('Movements'!$D:$D,'Movements'!$B:$B,$A157,'Movements'!$C:$C,"Sale",'Movements'!$A:$A,"&gt;="&amp;(TODAY()-30)))</f>
        <v/>
      </c>
      <c r="F157" s="9">
        <f>IF(OR($A157="",E157=0),"",E157/30)</f>
        <v/>
      </c>
      <c r="G157" s="10">
        <f>IF(OR(F157="",F157=0),"",ROUND(D157/F157,0))</f>
        <v/>
      </c>
      <c r="H157" s="11">
        <f>IF($A157="","",IF(D157&lt;=C157,"Order now","OK"))</f>
        <v/>
      </c>
    </row>
    <row r="158">
      <c r="D158" s="8">
        <f>IF($A158="","",SUMIFS('Movements'!$D:$D,'Movements'!$B:$B,$A158,'Movements'!$C:$C,"Purchase")+SUMIFS('Movements'!$D:$D,'Movements'!$B:$B,$A158,'Movements'!$C:$C,"Count gap")-SUMIFS('Movements'!$D:$D,'Movements'!$B:$B,$A158,'Movements'!$C:$C,"Use")-SUMIFS('Movements'!$D:$D,'Movements'!$B:$B,$A158,'Movements'!$C:$C,"Sale")-SUMIFS('Movements'!$D:$D,'Movements'!$B:$B,$A158,'Movements'!$C:$C,"Waste"))</f>
        <v/>
      </c>
      <c r="E158" s="8">
        <f>IF($A158="","",SUMIFS('Movements'!$D:$D,'Movements'!$B:$B,$A158,'Movements'!$C:$C,"Use",'Movements'!$A:$A,"&gt;="&amp;(TODAY()-30))+SUMIFS('Movements'!$D:$D,'Movements'!$B:$B,$A158,'Movements'!$C:$C,"Sale",'Movements'!$A:$A,"&gt;="&amp;(TODAY()-30)))</f>
        <v/>
      </c>
      <c r="F158" s="9">
        <f>IF(OR($A158="",E158=0),"",E158/30)</f>
        <v/>
      </c>
      <c r="G158" s="10">
        <f>IF(OR(F158="",F158=0),"",ROUND(D158/F158,0))</f>
        <v/>
      </c>
      <c r="H158" s="11">
        <f>IF($A158="","",IF(D158&lt;=C158,"Order now","OK"))</f>
        <v/>
      </c>
    </row>
    <row r="159">
      <c r="D159" s="8">
        <f>IF($A159="","",SUMIFS('Movements'!$D:$D,'Movements'!$B:$B,$A159,'Movements'!$C:$C,"Purchase")+SUMIFS('Movements'!$D:$D,'Movements'!$B:$B,$A159,'Movements'!$C:$C,"Count gap")-SUMIFS('Movements'!$D:$D,'Movements'!$B:$B,$A159,'Movements'!$C:$C,"Use")-SUMIFS('Movements'!$D:$D,'Movements'!$B:$B,$A159,'Movements'!$C:$C,"Sale")-SUMIFS('Movements'!$D:$D,'Movements'!$B:$B,$A159,'Movements'!$C:$C,"Waste"))</f>
        <v/>
      </c>
      <c r="E159" s="8">
        <f>IF($A159="","",SUMIFS('Movements'!$D:$D,'Movements'!$B:$B,$A159,'Movements'!$C:$C,"Use",'Movements'!$A:$A,"&gt;="&amp;(TODAY()-30))+SUMIFS('Movements'!$D:$D,'Movements'!$B:$B,$A159,'Movements'!$C:$C,"Sale",'Movements'!$A:$A,"&gt;="&amp;(TODAY()-30)))</f>
        <v/>
      </c>
      <c r="F159" s="9">
        <f>IF(OR($A159="",E159=0),"",E159/30)</f>
        <v/>
      </c>
      <c r="G159" s="10">
        <f>IF(OR(F159="",F159=0),"",ROUND(D159/F159,0))</f>
        <v/>
      </c>
      <c r="H159" s="11">
        <f>IF($A159="","",IF(D159&lt;=C159,"Order now","OK"))</f>
        <v/>
      </c>
    </row>
    <row r="160">
      <c r="D160" s="8">
        <f>IF($A160="","",SUMIFS('Movements'!$D:$D,'Movements'!$B:$B,$A160,'Movements'!$C:$C,"Purchase")+SUMIFS('Movements'!$D:$D,'Movements'!$B:$B,$A160,'Movements'!$C:$C,"Count gap")-SUMIFS('Movements'!$D:$D,'Movements'!$B:$B,$A160,'Movements'!$C:$C,"Use")-SUMIFS('Movements'!$D:$D,'Movements'!$B:$B,$A160,'Movements'!$C:$C,"Sale")-SUMIFS('Movements'!$D:$D,'Movements'!$B:$B,$A160,'Movements'!$C:$C,"Waste"))</f>
        <v/>
      </c>
      <c r="E160" s="8">
        <f>IF($A160="","",SUMIFS('Movements'!$D:$D,'Movements'!$B:$B,$A160,'Movements'!$C:$C,"Use",'Movements'!$A:$A,"&gt;="&amp;(TODAY()-30))+SUMIFS('Movements'!$D:$D,'Movements'!$B:$B,$A160,'Movements'!$C:$C,"Sale",'Movements'!$A:$A,"&gt;="&amp;(TODAY()-30)))</f>
        <v/>
      </c>
      <c r="F160" s="9">
        <f>IF(OR($A160="",E160=0),"",E160/30)</f>
        <v/>
      </c>
      <c r="G160" s="10">
        <f>IF(OR(F160="",F160=0),"",ROUND(D160/F160,0))</f>
        <v/>
      </c>
      <c r="H160" s="11">
        <f>IF($A160="","",IF(D160&lt;=C160,"Order now","OK"))</f>
        <v/>
      </c>
    </row>
    <row r="161">
      <c r="D161" s="8">
        <f>IF($A161="","",SUMIFS('Movements'!$D:$D,'Movements'!$B:$B,$A161,'Movements'!$C:$C,"Purchase")+SUMIFS('Movements'!$D:$D,'Movements'!$B:$B,$A161,'Movements'!$C:$C,"Count gap")-SUMIFS('Movements'!$D:$D,'Movements'!$B:$B,$A161,'Movements'!$C:$C,"Use")-SUMIFS('Movements'!$D:$D,'Movements'!$B:$B,$A161,'Movements'!$C:$C,"Sale")-SUMIFS('Movements'!$D:$D,'Movements'!$B:$B,$A161,'Movements'!$C:$C,"Waste"))</f>
        <v/>
      </c>
      <c r="E161" s="8">
        <f>IF($A161="","",SUMIFS('Movements'!$D:$D,'Movements'!$B:$B,$A161,'Movements'!$C:$C,"Use",'Movements'!$A:$A,"&gt;="&amp;(TODAY()-30))+SUMIFS('Movements'!$D:$D,'Movements'!$B:$B,$A161,'Movements'!$C:$C,"Sale",'Movements'!$A:$A,"&gt;="&amp;(TODAY()-30)))</f>
        <v/>
      </c>
      <c r="F161" s="9">
        <f>IF(OR($A161="",E161=0),"",E161/30)</f>
        <v/>
      </c>
      <c r="G161" s="10">
        <f>IF(OR(F161="",F161=0),"",ROUND(D161/F161,0))</f>
        <v/>
      </c>
      <c r="H161" s="11">
        <f>IF($A161="","",IF(D161&lt;=C161,"Order now","OK"))</f>
        <v/>
      </c>
    </row>
    <row r="162">
      <c r="D162" s="8">
        <f>IF($A162="","",SUMIFS('Movements'!$D:$D,'Movements'!$B:$B,$A162,'Movements'!$C:$C,"Purchase")+SUMIFS('Movements'!$D:$D,'Movements'!$B:$B,$A162,'Movements'!$C:$C,"Count gap")-SUMIFS('Movements'!$D:$D,'Movements'!$B:$B,$A162,'Movements'!$C:$C,"Use")-SUMIFS('Movements'!$D:$D,'Movements'!$B:$B,$A162,'Movements'!$C:$C,"Sale")-SUMIFS('Movements'!$D:$D,'Movements'!$B:$B,$A162,'Movements'!$C:$C,"Waste"))</f>
        <v/>
      </c>
      <c r="E162" s="8">
        <f>IF($A162="","",SUMIFS('Movements'!$D:$D,'Movements'!$B:$B,$A162,'Movements'!$C:$C,"Use",'Movements'!$A:$A,"&gt;="&amp;(TODAY()-30))+SUMIFS('Movements'!$D:$D,'Movements'!$B:$B,$A162,'Movements'!$C:$C,"Sale",'Movements'!$A:$A,"&gt;="&amp;(TODAY()-30)))</f>
        <v/>
      </c>
      <c r="F162" s="9">
        <f>IF(OR($A162="",E162=0),"",E162/30)</f>
        <v/>
      </c>
      <c r="G162" s="10">
        <f>IF(OR(F162="",F162=0),"",ROUND(D162/F162,0))</f>
        <v/>
      </c>
      <c r="H162" s="11">
        <f>IF($A162="","",IF(D162&lt;=C162,"Order now","OK"))</f>
        <v/>
      </c>
    </row>
    <row r="163">
      <c r="D163" s="8">
        <f>IF($A163="","",SUMIFS('Movements'!$D:$D,'Movements'!$B:$B,$A163,'Movements'!$C:$C,"Purchase")+SUMIFS('Movements'!$D:$D,'Movements'!$B:$B,$A163,'Movements'!$C:$C,"Count gap")-SUMIFS('Movements'!$D:$D,'Movements'!$B:$B,$A163,'Movements'!$C:$C,"Use")-SUMIFS('Movements'!$D:$D,'Movements'!$B:$B,$A163,'Movements'!$C:$C,"Sale")-SUMIFS('Movements'!$D:$D,'Movements'!$B:$B,$A163,'Movements'!$C:$C,"Waste"))</f>
        <v/>
      </c>
      <c r="E163" s="8">
        <f>IF($A163="","",SUMIFS('Movements'!$D:$D,'Movements'!$B:$B,$A163,'Movements'!$C:$C,"Use",'Movements'!$A:$A,"&gt;="&amp;(TODAY()-30))+SUMIFS('Movements'!$D:$D,'Movements'!$B:$B,$A163,'Movements'!$C:$C,"Sale",'Movements'!$A:$A,"&gt;="&amp;(TODAY()-30)))</f>
        <v/>
      </c>
      <c r="F163" s="9">
        <f>IF(OR($A163="",E163=0),"",E163/30)</f>
        <v/>
      </c>
      <c r="G163" s="10">
        <f>IF(OR(F163="",F163=0),"",ROUND(D163/F163,0))</f>
        <v/>
      </c>
      <c r="H163" s="11">
        <f>IF($A163="","",IF(D163&lt;=C163,"Order now","OK"))</f>
        <v/>
      </c>
    </row>
    <row r="164">
      <c r="D164" s="8">
        <f>IF($A164="","",SUMIFS('Movements'!$D:$D,'Movements'!$B:$B,$A164,'Movements'!$C:$C,"Purchase")+SUMIFS('Movements'!$D:$D,'Movements'!$B:$B,$A164,'Movements'!$C:$C,"Count gap")-SUMIFS('Movements'!$D:$D,'Movements'!$B:$B,$A164,'Movements'!$C:$C,"Use")-SUMIFS('Movements'!$D:$D,'Movements'!$B:$B,$A164,'Movements'!$C:$C,"Sale")-SUMIFS('Movements'!$D:$D,'Movements'!$B:$B,$A164,'Movements'!$C:$C,"Waste"))</f>
        <v/>
      </c>
      <c r="E164" s="8">
        <f>IF($A164="","",SUMIFS('Movements'!$D:$D,'Movements'!$B:$B,$A164,'Movements'!$C:$C,"Use",'Movements'!$A:$A,"&gt;="&amp;(TODAY()-30))+SUMIFS('Movements'!$D:$D,'Movements'!$B:$B,$A164,'Movements'!$C:$C,"Sale",'Movements'!$A:$A,"&gt;="&amp;(TODAY()-30)))</f>
        <v/>
      </c>
      <c r="F164" s="9">
        <f>IF(OR($A164="",E164=0),"",E164/30)</f>
        <v/>
      </c>
      <c r="G164" s="10">
        <f>IF(OR(F164="",F164=0),"",ROUND(D164/F164,0))</f>
        <v/>
      </c>
      <c r="H164" s="11">
        <f>IF($A164="","",IF(D164&lt;=C164,"Order now","OK"))</f>
        <v/>
      </c>
    </row>
    <row r="165">
      <c r="D165" s="8">
        <f>IF($A165="","",SUMIFS('Movements'!$D:$D,'Movements'!$B:$B,$A165,'Movements'!$C:$C,"Purchase")+SUMIFS('Movements'!$D:$D,'Movements'!$B:$B,$A165,'Movements'!$C:$C,"Count gap")-SUMIFS('Movements'!$D:$D,'Movements'!$B:$B,$A165,'Movements'!$C:$C,"Use")-SUMIFS('Movements'!$D:$D,'Movements'!$B:$B,$A165,'Movements'!$C:$C,"Sale")-SUMIFS('Movements'!$D:$D,'Movements'!$B:$B,$A165,'Movements'!$C:$C,"Waste"))</f>
        <v/>
      </c>
      <c r="E165" s="8">
        <f>IF($A165="","",SUMIFS('Movements'!$D:$D,'Movements'!$B:$B,$A165,'Movements'!$C:$C,"Use",'Movements'!$A:$A,"&gt;="&amp;(TODAY()-30))+SUMIFS('Movements'!$D:$D,'Movements'!$B:$B,$A165,'Movements'!$C:$C,"Sale",'Movements'!$A:$A,"&gt;="&amp;(TODAY()-30)))</f>
        <v/>
      </c>
      <c r="F165" s="9">
        <f>IF(OR($A165="",E165=0),"",E165/30)</f>
        <v/>
      </c>
      <c r="G165" s="10">
        <f>IF(OR(F165="",F165=0),"",ROUND(D165/F165,0))</f>
        <v/>
      </c>
      <c r="H165" s="11">
        <f>IF($A165="","",IF(D165&lt;=C165,"Order now","OK"))</f>
        <v/>
      </c>
    </row>
    <row r="166">
      <c r="D166" s="8">
        <f>IF($A166="","",SUMIFS('Movements'!$D:$D,'Movements'!$B:$B,$A166,'Movements'!$C:$C,"Purchase")+SUMIFS('Movements'!$D:$D,'Movements'!$B:$B,$A166,'Movements'!$C:$C,"Count gap")-SUMIFS('Movements'!$D:$D,'Movements'!$B:$B,$A166,'Movements'!$C:$C,"Use")-SUMIFS('Movements'!$D:$D,'Movements'!$B:$B,$A166,'Movements'!$C:$C,"Sale")-SUMIFS('Movements'!$D:$D,'Movements'!$B:$B,$A166,'Movements'!$C:$C,"Waste"))</f>
        <v/>
      </c>
      <c r="E166" s="8">
        <f>IF($A166="","",SUMIFS('Movements'!$D:$D,'Movements'!$B:$B,$A166,'Movements'!$C:$C,"Use",'Movements'!$A:$A,"&gt;="&amp;(TODAY()-30))+SUMIFS('Movements'!$D:$D,'Movements'!$B:$B,$A166,'Movements'!$C:$C,"Sale",'Movements'!$A:$A,"&gt;="&amp;(TODAY()-30)))</f>
        <v/>
      </c>
      <c r="F166" s="9">
        <f>IF(OR($A166="",E166=0),"",E166/30)</f>
        <v/>
      </c>
      <c r="G166" s="10">
        <f>IF(OR(F166="",F166=0),"",ROUND(D166/F166,0))</f>
        <v/>
      </c>
      <c r="H166" s="11">
        <f>IF($A166="","",IF(D166&lt;=C166,"Order now","OK"))</f>
        <v/>
      </c>
    </row>
    <row r="167">
      <c r="D167" s="8">
        <f>IF($A167="","",SUMIFS('Movements'!$D:$D,'Movements'!$B:$B,$A167,'Movements'!$C:$C,"Purchase")+SUMIFS('Movements'!$D:$D,'Movements'!$B:$B,$A167,'Movements'!$C:$C,"Count gap")-SUMIFS('Movements'!$D:$D,'Movements'!$B:$B,$A167,'Movements'!$C:$C,"Use")-SUMIFS('Movements'!$D:$D,'Movements'!$B:$B,$A167,'Movements'!$C:$C,"Sale")-SUMIFS('Movements'!$D:$D,'Movements'!$B:$B,$A167,'Movements'!$C:$C,"Waste"))</f>
        <v/>
      </c>
      <c r="E167" s="8">
        <f>IF($A167="","",SUMIFS('Movements'!$D:$D,'Movements'!$B:$B,$A167,'Movements'!$C:$C,"Use",'Movements'!$A:$A,"&gt;="&amp;(TODAY()-30))+SUMIFS('Movements'!$D:$D,'Movements'!$B:$B,$A167,'Movements'!$C:$C,"Sale",'Movements'!$A:$A,"&gt;="&amp;(TODAY()-30)))</f>
        <v/>
      </c>
      <c r="F167" s="9">
        <f>IF(OR($A167="",E167=0),"",E167/30)</f>
        <v/>
      </c>
      <c r="G167" s="10">
        <f>IF(OR(F167="",F167=0),"",ROUND(D167/F167,0))</f>
        <v/>
      </c>
      <c r="H167" s="11">
        <f>IF($A167="","",IF(D167&lt;=C167,"Order now","OK"))</f>
        <v/>
      </c>
    </row>
    <row r="168">
      <c r="D168" s="8">
        <f>IF($A168="","",SUMIFS('Movements'!$D:$D,'Movements'!$B:$B,$A168,'Movements'!$C:$C,"Purchase")+SUMIFS('Movements'!$D:$D,'Movements'!$B:$B,$A168,'Movements'!$C:$C,"Count gap")-SUMIFS('Movements'!$D:$D,'Movements'!$B:$B,$A168,'Movements'!$C:$C,"Use")-SUMIFS('Movements'!$D:$D,'Movements'!$B:$B,$A168,'Movements'!$C:$C,"Sale")-SUMIFS('Movements'!$D:$D,'Movements'!$B:$B,$A168,'Movements'!$C:$C,"Waste"))</f>
        <v/>
      </c>
      <c r="E168" s="8">
        <f>IF($A168="","",SUMIFS('Movements'!$D:$D,'Movements'!$B:$B,$A168,'Movements'!$C:$C,"Use",'Movements'!$A:$A,"&gt;="&amp;(TODAY()-30))+SUMIFS('Movements'!$D:$D,'Movements'!$B:$B,$A168,'Movements'!$C:$C,"Sale",'Movements'!$A:$A,"&gt;="&amp;(TODAY()-30)))</f>
        <v/>
      </c>
      <c r="F168" s="9">
        <f>IF(OR($A168="",E168=0),"",E168/30)</f>
        <v/>
      </c>
      <c r="G168" s="10">
        <f>IF(OR(F168="",F168=0),"",ROUND(D168/F168,0))</f>
        <v/>
      </c>
      <c r="H168" s="11">
        <f>IF($A168="","",IF(D168&lt;=C168,"Order now","OK"))</f>
        <v/>
      </c>
    </row>
    <row r="169">
      <c r="D169" s="8">
        <f>IF($A169="","",SUMIFS('Movements'!$D:$D,'Movements'!$B:$B,$A169,'Movements'!$C:$C,"Purchase")+SUMIFS('Movements'!$D:$D,'Movements'!$B:$B,$A169,'Movements'!$C:$C,"Count gap")-SUMIFS('Movements'!$D:$D,'Movements'!$B:$B,$A169,'Movements'!$C:$C,"Use")-SUMIFS('Movements'!$D:$D,'Movements'!$B:$B,$A169,'Movements'!$C:$C,"Sale")-SUMIFS('Movements'!$D:$D,'Movements'!$B:$B,$A169,'Movements'!$C:$C,"Waste"))</f>
        <v/>
      </c>
      <c r="E169" s="8">
        <f>IF($A169="","",SUMIFS('Movements'!$D:$D,'Movements'!$B:$B,$A169,'Movements'!$C:$C,"Use",'Movements'!$A:$A,"&gt;="&amp;(TODAY()-30))+SUMIFS('Movements'!$D:$D,'Movements'!$B:$B,$A169,'Movements'!$C:$C,"Sale",'Movements'!$A:$A,"&gt;="&amp;(TODAY()-30)))</f>
        <v/>
      </c>
      <c r="F169" s="9">
        <f>IF(OR($A169="",E169=0),"",E169/30)</f>
        <v/>
      </c>
      <c r="G169" s="10">
        <f>IF(OR(F169="",F169=0),"",ROUND(D169/F169,0))</f>
        <v/>
      </c>
      <c r="H169" s="11">
        <f>IF($A169="","",IF(D169&lt;=C169,"Order now","OK"))</f>
        <v/>
      </c>
    </row>
    <row r="170">
      <c r="D170" s="8">
        <f>IF($A170="","",SUMIFS('Movements'!$D:$D,'Movements'!$B:$B,$A170,'Movements'!$C:$C,"Purchase")+SUMIFS('Movements'!$D:$D,'Movements'!$B:$B,$A170,'Movements'!$C:$C,"Count gap")-SUMIFS('Movements'!$D:$D,'Movements'!$B:$B,$A170,'Movements'!$C:$C,"Use")-SUMIFS('Movements'!$D:$D,'Movements'!$B:$B,$A170,'Movements'!$C:$C,"Sale")-SUMIFS('Movements'!$D:$D,'Movements'!$B:$B,$A170,'Movements'!$C:$C,"Waste"))</f>
        <v/>
      </c>
      <c r="E170" s="8">
        <f>IF($A170="","",SUMIFS('Movements'!$D:$D,'Movements'!$B:$B,$A170,'Movements'!$C:$C,"Use",'Movements'!$A:$A,"&gt;="&amp;(TODAY()-30))+SUMIFS('Movements'!$D:$D,'Movements'!$B:$B,$A170,'Movements'!$C:$C,"Sale",'Movements'!$A:$A,"&gt;="&amp;(TODAY()-30)))</f>
        <v/>
      </c>
      <c r="F170" s="9">
        <f>IF(OR($A170="",E170=0),"",E170/30)</f>
        <v/>
      </c>
      <c r="G170" s="10">
        <f>IF(OR(F170="",F170=0),"",ROUND(D170/F170,0))</f>
        <v/>
      </c>
      <c r="H170" s="11">
        <f>IF($A170="","",IF(D170&lt;=C170,"Order now","OK"))</f>
        <v/>
      </c>
    </row>
    <row r="171">
      <c r="D171" s="8">
        <f>IF($A171="","",SUMIFS('Movements'!$D:$D,'Movements'!$B:$B,$A171,'Movements'!$C:$C,"Purchase")+SUMIFS('Movements'!$D:$D,'Movements'!$B:$B,$A171,'Movements'!$C:$C,"Count gap")-SUMIFS('Movements'!$D:$D,'Movements'!$B:$B,$A171,'Movements'!$C:$C,"Use")-SUMIFS('Movements'!$D:$D,'Movements'!$B:$B,$A171,'Movements'!$C:$C,"Sale")-SUMIFS('Movements'!$D:$D,'Movements'!$B:$B,$A171,'Movements'!$C:$C,"Waste"))</f>
        <v/>
      </c>
      <c r="E171" s="8">
        <f>IF($A171="","",SUMIFS('Movements'!$D:$D,'Movements'!$B:$B,$A171,'Movements'!$C:$C,"Use",'Movements'!$A:$A,"&gt;="&amp;(TODAY()-30))+SUMIFS('Movements'!$D:$D,'Movements'!$B:$B,$A171,'Movements'!$C:$C,"Sale",'Movements'!$A:$A,"&gt;="&amp;(TODAY()-30)))</f>
        <v/>
      </c>
      <c r="F171" s="9">
        <f>IF(OR($A171="",E171=0),"",E171/30)</f>
        <v/>
      </c>
      <c r="G171" s="10">
        <f>IF(OR(F171="",F171=0),"",ROUND(D171/F171,0))</f>
        <v/>
      </c>
      <c r="H171" s="11">
        <f>IF($A171="","",IF(D171&lt;=C171,"Order now","OK"))</f>
        <v/>
      </c>
    </row>
    <row r="172">
      <c r="D172" s="8">
        <f>IF($A172="","",SUMIFS('Movements'!$D:$D,'Movements'!$B:$B,$A172,'Movements'!$C:$C,"Purchase")+SUMIFS('Movements'!$D:$D,'Movements'!$B:$B,$A172,'Movements'!$C:$C,"Count gap")-SUMIFS('Movements'!$D:$D,'Movements'!$B:$B,$A172,'Movements'!$C:$C,"Use")-SUMIFS('Movements'!$D:$D,'Movements'!$B:$B,$A172,'Movements'!$C:$C,"Sale")-SUMIFS('Movements'!$D:$D,'Movements'!$B:$B,$A172,'Movements'!$C:$C,"Waste"))</f>
        <v/>
      </c>
      <c r="E172" s="8">
        <f>IF($A172="","",SUMIFS('Movements'!$D:$D,'Movements'!$B:$B,$A172,'Movements'!$C:$C,"Use",'Movements'!$A:$A,"&gt;="&amp;(TODAY()-30))+SUMIFS('Movements'!$D:$D,'Movements'!$B:$B,$A172,'Movements'!$C:$C,"Sale",'Movements'!$A:$A,"&gt;="&amp;(TODAY()-30)))</f>
        <v/>
      </c>
      <c r="F172" s="9">
        <f>IF(OR($A172="",E172=0),"",E172/30)</f>
        <v/>
      </c>
      <c r="G172" s="10">
        <f>IF(OR(F172="",F172=0),"",ROUND(D172/F172,0))</f>
        <v/>
      </c>
      <c r="H172" s="11">
        <f>IF($A172="","",IF(D172&lt;=C172,"Order now","OK"))</f>
        <v/>
      </c>
    </row>
    <row r="173">
      <c r="D173" s="8">
        <f>IF($A173="","",SUMIFS('Movements'!$D:$D,'Movements'!$B:$B,$A173,'Movements'!$C:$C,"Purchase")+SUMIFS('Movements'!$D:$D,'Movements'!$B:$B,$A173,'Movements'!$C:$C,"Count gap")-SUMIFS('Movements'!$D:$D,'Movements'!$B:$B,$A173,'Movements'!$C:$C,"Use")-SUMIFS('Movements'!$D:$D,'Movements'!$B:$B,$A173,'Movements'!$C:$C,"Sale")-SUMIFS('Movements'!$D:$D,'Movements'!$B:$B,$A173,'Movements'!$C:$C,"Waste"))</f>
        <v/>
      </c>
      <c r="E173" s="8">
        <f>IF($A173="","",SUMIFS('Movements'!$D:$D,'Movements'!$B:$B,$A173,'Movements'!$C:$C,"Use",'Movements'!$A:$A,"&gt;="&amp;(TODAY()-30))+SUMIFS('Movements'!$D:$D,'Movements'!$B:$B,$A173,'Movements'!$C:$C,"Sale",'Movements'!$A:$A,"&gt;="&amp;(TODAY()-30)))</f>
        <v/>
      </c>
      <c r="F173" s="9">
        <f>IF(OR($A173="",E173=0),"",E173/30)</f>
        <v/>
      </c>
      <c r="G173" s="10">
        <f>IF(OR(F173="",F173=0),"",ROUND(D173/F173,0))</f>
        <v/>
      </c>
      <c r="H173" s="11">
        <f>IF($A173="","",IF(D173&lt;=C173,"Order now","OK"))</f>
        <v/>
      </c>
    </row>
    <row r="174">
      <c r="D174" s="8">
        <f>IF($A174="","",SUMIFS('Movements'!$D:$D,'Movements'!$B:$B,$A174,'Movements'!$C:$C,"Purchase")+SUMIFS('Movements'!$D:$D,'Movements'!$B:$B,$A174,'Movements'!$C:$C,"Count gap")-SUMIFS('Movements'!$D:$D,'Movements'!$B:$B,$A174,'Movements'!$C:$C,"Use")-SUMIFS('Movements'!$D:$D,'Movements'!$B:$B,$A174,'Movements'!$C:$C,"Sale")-SUMIFS('Movements'!$D:$D,'Movements'!$B:$B,$A174,'Movements'!$C:$C,"Waste"))</f>
        <v/>
      </c>
      <c r="E174" s="8">
        <f>IF($A174="","",SUMIFS('Movements'!$D:$D,'Movements'!$B:$B,$A174,'Movements'!$C:$C,"Use",'Movements'!$A:$A,"&gt;="&amp;(TODAY()-30))+SUMIFS('Movements'!$D:$D,'Movements'!$B:$B,$A174,'Movements'!$C:$C,"Sale",'Movements'!$A:$A,"&gt;="&amp;(TODAY()-30)))</f>
        <v/>
      </c>
      <c r="F174" s="9">
        <f>IF(OR($A174="",E174=0),"",E174/30)</f>
        <v/>
      </c>
      <c r="G174" s="10">
        <f>IF(OR(F174="",F174=0),"",ROUND(D174/F174,0))</f>
        <v/>
      </c>
      <c r="H174" s="11">
        <f>IF($A174="","",IF(D174&lt;=C174,"Order now","OK"))</f>
        <v/>
      </c>
    </row>
    <row r="175">
      <c r="D175" s="8">
        <f>IF($A175="","",SUMIFS('Movements'!$D:$D,'Movements'!$B:$B,$A175,'Movements'!$C:$C,"Purchase")+SUMIFS('Movements'!$D:$D,'Movements'!$B:$B,$A175,'Movements'!$C:$C,"Count gap")-SUMIFS('Movements'!$D:$D,'Movements'!$B:$B,$A175,'Movements'!$C:$C,"Use")-SUMIFS('Movements'!$D:$D,'Movements'!$B:$B,$A175,'Movements'!$C:$C,"Sale")-SUMIFS('Movements'!$D:$D,'Movements'!$B:$B,$A175,'Movements'!$C:$C,"Waste"))</f>
        <v/>
      </c>
      <c r="E175" s="8">
        <f>IF($A175="","",SUMIFS('Movements'!$D:$D,'Movements'!$B:$B,$A175,'Movements'!$C:$C,"Use",'Movements'!$A:$A,"&gt;="&amp;(TODAY()-30))+SUMIFS('Movements'!$D:$D,'Movements'!$B:$B,$A175,'Movements'!$C:$C,"Sale",'Movements'!$A:$A,"&gt;="&amp;(TODAY()-30)))</f>
        <v/>
      </c>
      <c r="F175" s="9">
        <f>IF(OR($A175="",E175=0),"",E175/30)</f>
        <v/>
      </c>
      <c r="G175" s="10">
        <f>IF(OR(F175="",F175=0),"",ROUND(D175/F175,0))</f>
        <v/>
      </c>
      <c r="H175" s="11">
        <f>IF($A175="","",IF(D175&lt;=C175,"Order now","OK"))</f>
        <v/>
      </c>
    </row>
    <row r="176">
      <c r="D176" s="8">
        <f>IF($A176="","",SUMIFS('Movements'!$D:$D,'Movements'!$B:$B,$A176,'Movements'!$C:$C,"Purchase")+SUMIFS('Movements'!$D:$D,'Movements'!$B:$B,$A176,'Movements'!$C:$C,"Count gap")-SUMIFS('Movements'!$D:$D,'Movements'!$B:$B,$A176,'Movements'!$C:$C,"Use")-SUMIFS('Movements'!$D:$D,'Movements'!$B:$B,$A176,'Movements'!$C:$C,"Sale")-SUMIFS('Movements'!$D:$D,'Movements'!$B:$B,$A176,'Movements'!$C:$C,"Waste"))</f>
        <v/>
      </c>
      <c r="E176" s="8">
        <f>IF($A176="","",SUMIFS('Movements'!$D:$D,'Movements'!$B:$B,$A176,'Movements'!$C:$C,"Use",'Movements'!$A:$A,"&gt;="&amp;(TODAY()-30))+SUMIFS('Movements'!$D:$D,'Movements'!$B:$B,$A176,'Movements'!$C:$C,"Sale",'Movements'!$A:$A,"&gt;="&amp;(TODAY()-30)))</f>
        <v/>
      </c>
      <c r="F176" s="9">
        <f>IF(OR($A176="",E176=0),"",E176/30)</f>
        <v/>
      </c>
      <c r="G176" s="10">
        <f>IF(OR(F176="",F176=0),"",ROUND(D176/F176,0))</f>
        <v/>
      </c>
      <c r="H176" s="11">
        <f>IF($A176="","",IF(D176&lt;=C176,"Order now","OK"))</f>
        <v/>
      </c>
    </row>
    <row r="177">
      <c r="D177" s="8">
        <f>IF($A177="","",SUMIFS('Movements'!$D:$D,'Movements'!$B:$B,$A177,'Movements'!$C:$C,"Purchase")+SUMIFS('Movements'!$D:$D,'Movements'!$B:$B,$A177,'Movements'!$C:$C,"Count gap")-SUMIFS('Movements'!$D:$D,'Movements'!$B:$B,$A177,'Movements'!$C:$C,"Use")-SUMIFS('Movements'!$D:$D,'Movements'!$B:$B,$A177,'Movements'!$C:$C,"Sale")-SUMIFS('Movements'!$D:$D,'Movements'!$B:$B,$A177,'Movements'!$C:$C,"Waste"))</f>
        <v/>
      </c>
      <c r="E177" s="8">
        <f>IF($A177="","",SUMIFS('Movements'!$D:$D,'Movements'!$B:$B,$A177,'Movements'!$C:$C,"Use",'Movements'!$A:$A,"&gt;="&amp;(TODAY()-30))+SUMIFS('Movements'!$D:$D,'Movements'!$B:$B,$A177,'Movements'!$C:$C,"Sale",'Movements'!$A:$A,"&gt;="&amp;(TODAY()-30)))</f>
        <v/>
      </c>
      <c r="F177" s="9">
        <f>IF(OR($A177="",E177=0),"",E177/30)</f>
        <v/>
      </c>
      <c r="G177" s="10">
        <f>IF(OR(F177="",F177=0),"",ROUND(D177/F177,0))</f>
        <v/>
      </c>
      <c r="H177" s="11">
        <f>IF($A177="","",IF(D177&lt;=C177,"Order now","OK"))</f>
        <v/>
      </c>
    </row>
    <row r="178">
      <c r="D178" s="8">
        <f>IF($A178="","",SUMIFS('Movements'!$D:$D,'Movements'!$B:$B,$A178,'Movements'!$C:$C,"Purchase")+SUMIFS('Movements'!$D:$D,'Movements'!$B:$B,$A178,'Movements'!$C:$C,"Count gap")-SUMIFS('Movements'!$D:$D,'Movements'!$B:$B,$A178,'Movements'!$C:$C,"Use")-SUMIFS('Movements'!$D:$D,'Movements'!$B:$B,$A178,'Movements'!$C:$C,"Sale")-SUMIFS('Movements'!$D:$D,'Movements'!$B:$B,$A178,'Movements'!$C:$C,"Waste"))</f>
        <v/>
      </c>
      <c r="E178" s="8">
        <f>IF($A178="","",SUMIFS('Movements'!$D:$D,'Movements'!$B:$B,$A178,'Movements'!$C:$C,"Use",'Movements'!$A:$A,"&gt;="&amp;(TODAY()-30))+SUMIFS('Movements'!$D:$D,'Movements'!$B:$B,$A178,'Movements'!$C:$C,"Sale",'Movements'!$A:$A,"&gt;="&amp;(TODAY()-30)))</f>
        <v/>
      </c>
      <c r="F178" s="9">
        <f>IF(OR($A178="",E178=0),"",E178/30)</f>
        <v/>
      </c>
      <c r="G178" s="10">
        <f>IF(OR(F178="",F178=0),"",ROUND(D178/F178,0))</f>
        <v/>
      </c>
      <c r="H178" s="11">
        <f>IF($A178="","",IF(D178&lt;=C178,"Order now","OK"))</f>
        <v/>
      </c>
    </row>
    <row r="179">
      <c r="D179" s="8">
        <f>IF($A179="","",SUMIFS('Movements'!$D:$D,'Movements'!$B:$B,$A179,'Movements'!$C:$C,"Purchase")+SUMIFS('Movements'!$D:$D,'Movements'!$B:$B,$A179,'Movements'!$C:$C,"Count gap")-SUMIFS('Movements'!$D:$D,'Movements'!$B:$B,$A179,'Movements'!$C:$C,"Use")-SUMIFS('Movements'!$D:$D,'Movements'!$B:$B,$A179,'Movements'!$C:$C,"Sale")-SUMIFS('Movements'!$D:$D,'Movements'!$B:$B,$A179,'Movements'!$C:$C,"Waste"))</f>
        <v/>
      </c>
      <c r="E179" s="8">
        <f>IF($A179="","",SUMIFS('Movements'!$D:$D,'Movements'!$B:$B,$A179,'Movements'!$C:$C,"Use",'Movements'!$A:$A,"&gt;="&amp;(TODAY()-30))+SUMIFS('Movements'!$D:$D,'Movements'!$B:$B,$A179,'Movements'!$C:$C,"Sale",'Movements'!$A:$A,"&gt;="&amp;(TODAY()-30)))</f>
        <v/>
      </c>
      <c r="F179" s="9">
        <f>IF(OR($A179="",E179=0),"",E179/30)</f>
        <v/>
      </c>
      <c r="G179" s="10">
        <f>IF(OR(F179="",F179=0),"",ROUND(D179/F179,0))</f>
        <v/>
      </c>
      <c r="H179" s="11">
        <f>IF($A179="","",IF(D179&lt;=C179,"Order now","OK"))</f>
        <v/>
      </c>
    </row>
    <row r="180">
      <c r="D180" s="8">
        <f>IF($A180="","",SUMIFS('Movements'!$D:$D,'Movements'!$B:$B,$A180,'Movements'!$C:$C,"Purchase")+SUMIFS('Movements'!$D:$D,'Movements'!$B:$B,$A180,'Movements'!$C:$C,"Count gap")-SUMIFS('Movements'!$D:$D,'Movements'!$B:$B,$A180,'Movements'!$C:$C,"Use")-SUMIFS('Movements'!$D:$D,'Movements'!$B:$B,$A180,'Movements'!$C:$C,"Sale")-SUMIFS('Movements'!$D:$D,'Movements'!$B:$B,$A180,'Movements'!$C:$C,"Waste"))</f>
        <v/>
      </c>
      <c r="E180" s="8">
        <f>IF($A180="","",SUMIFS('Movements'!$D:$D,'Movements'!$B:$B,$A180,'Movements'!$C:$C,"Use",'Movements'!$A:$A,"&gt;="&amp;(TODAY()-30))+SUMIFS('Movements'!$D:$D,'Movements'!$B:$B,$A180,'Movements'!$C:$C,"Sale",'Movements'!$A:$A,"&gt;="&amp;(TODAY()-30)))</f>
        <v/>
      </c>
      <c r="F180" s="9">
        <f>IF(OR($A180="",E180=0),"",E180/30)</f>
        <v/>
      </c>
      <c r="G180" s="10">
        <f>IF(OR(F180="",F180=0),"",ROUND(D180/F180,0))</f>
        <v/>
      </c>
      <c r="H180" s="11">
        <f>IF($A180="","",IF(D180&lt;=C180,"Order now","OK"))</f>
        <v/>
      </c>
    </row>
    <row r="181">
      <c r="D181" s="8">
        <f>IF($A181="","",SUMIFS('Movements'!$D:$D,'Movements'!$B:$B,$A181,'Movements'!$C:$C,"Purchase")+SUMIFS('Movements'!$D:$D,'Movements'!$B:$B,$A181,'Movements'!$C:$C,"Count gap")-SUMIFS('Movements'!$D:$D,'Movements'!$B:$B,$A181,'Movements'!$C:$C,"Use")-SUMIFS('Movements'!$D:$D,'Movements'!$B:$B,$A181,'Movements'!$C:$C,"Sale")-SUMIFS('Movements'!$D:$D,'Movements'!$B:$B,$A181,'Movements'!$C:$C,"Waste"))</f>
        <v/>
      </c>
      <c r="E181" s="8">
        <f>IF($A181="","",SUMIFS('Movements'!$D:$D,'Movements'!$B:$B,$A181,'Movements'!$C:$C,"Use",'Movements'!$A:$A,"&gt;="&amp;(TODAY()-30))+SUMIFS('Movements'!$D:$D,'Movements'!$B:$B,$A181,'Movements'!$C:$C,"Sale",'Movements'!$A:$A,"&gt;="&amp;(TODAY()-30)))</f>
        <v/>
      </c>
      <c r="F181" s="9">
        <f>IF(OR($A181="",E181=0),"",E181/30)</f>
        <v/>
      </c>
      <c r="G181" s="10">
        <f>IF(OR(F181="",F181=0),"",ROUND(D181/F181,0))</f>
        <v/>
      </c>
      <c r="H181" s="11">
        <f>IF($A181="","",IF(D181&lt;=C181,"Order now","OK"))</f>
        <v/>
      </c>
    </row>
    <row r="182">
      <c r="D182" s="8">
        <f>IF($A182="","",SUMIFS('Movements'!$D:$D,'Movements'!$B:$B,$A182,'Movements'!$C:$C,"Purchase")+SUMIFS('Movements'!$D:$D,'Movements'!$B:$B,$A182,'Movements'!$C:$C,"Count gap")-SUMIFS('Movements'!$D:$D,'Movements'!$B:$B,$A182,'Movements'!$C:$C,"Use")-SUMIFS('Movements'!$D:$D,'Movements'!$B:$B,$A182,'Movements'!$C:$C,"Sale")-SUMIFS('Movements'!$D:$D,'Movements'!$B:$B,$A182,'Movements'!$C:$C,"Waste"))</f>
        <v/>
      </c>
      <c r="E182" s="8">
        <f>IF($A182="","",SUMIFS('Movements'!$D:$D,'Movements'!$B:$B,$A182,'Movements'!$C:$C,"Use",'Movements'!$A:$A,"&gt;="&amp;(TODAY()-30))+SUMIFS('Movements'!$D:$D,'Movements'!$B:$B,$A182,'Movements'!$C:$C,"Sale",'Movements'!$A:$A,"&gt;="&amp;(TODAY()-30)))</f>
        <v/>
      </c>
      <c r="F182" s="9">
        <f>IF(OR($A182="",E182=0),"",E182/30)</f>
        <v/>
      </c>
      <c r="G182" s="10">
        <f>IF(OR(F182="",F182=0),"",ROUND(D182/F182,0))</f>
        <v/>
      </c>
      <c r="H182" s="11">
        <f>IF($A182="","",IF(D182&lt;=C182,"Order now","OK"))</f>
        <v/>
      </c>
    </row>
    <row r="183">
      <c r="D183" s="8">
        <f>IF($A183="","",SUMIFS('Movements'!$D:$D,'Movements'!$B:$B,$A183,'Movements'!$C:$C,"Purchase")+SUMIFS('Movements'!$D:$D,'Movements'!$B:$B,$A183,'Movements'!$C:$C,"Count gap")-SUMIFS('Movements'!$D:$D,'Movements'!$B:$B,$A183,'Movements'!$C:$C,"Use")-SUMIFS('Movements'!$D:$D,'Movements'!$B:$B,$A183,'Movements'!$C:$C,"Sale")-SUMIFS('Movements'!$D:$D,'Movements'!$B:$B,$A183,'Movements'!$C:$C,"Waste"))</f>
        <v/>
      </c>
      <c r="E183" s="8">
        <f>IF($A183="","",SUMIFS('Movements'!$D:$D,'Movements'!$B:$B,$A183,'Movements'!$C:$C,"Use",'Movements'!$A:$A,"&gt;="&amp;(TODAY()-30))+SUMIFS('Movements'!$D:$D,'Movements'!$B:$B,$A183,'Movements'!$C:$C,"Sale",'Movements'!$A:$A,"&gt;="&amp;(TODAY()-30)))</f>
        <v/>
      </c>
      <c r="F183" s="9">
        <f>IF(OR($A183="",E183=0),"",E183/30)</f>
        <v/>
      </c>
      <c r="G183" s="10">
        <f>IF(OR(F183="",F183=0),"",ROUND(D183/F183,0))</f>
        <v/>
      </c>
      <c r="H183" s="11">
        <f>IF($A183="","",IF(D183&lt;=C183,"Order now","OK"))</f>
        <v/>
      </c>
    </row>
    <row r="184">
      <c r="D184" s="8">
        <f>IF($A184="","",SUMIFS('Movements'!$D:$D,'Movements'!$B:$B,$A184,'Movements'!$C:$C,"Purchase")+SUMIFS('Movements'!$D:$D,'Movements'!$B:$B,$A184,'Movements'!$C:$C,"Count gap")-SUMIFS('Movements'!$D:$D,'Movements'!$B:$B,$A184,'Movements'!$C:$C,"Use")-SUMIFS('Movements'!$D:$D,'Movements'!$B:$B,$A184,'Movements'!$C:$C,"Sale")-SUMIFS('Movements'!$D:$D,'Movements'!$B:$B,$A184,'Movements'!$C:$C,"Waste"))</f>
        <v/>
      </c>
      <c r="E184" s="8">
        <f>IF($A184="","",SUMIFS('Movements'!$D:$D,'Movements'!$B:$B,$A184,'Movements'!$C:$C,"Use",'Movements'!$A:$A,"&gt;="&amp;(TODAY()-30))+SUMIFS('Movements'!$D:$D,'Movements'!$B:$B,$A184,'Movements'!$C:$C,"Sale",'Movements'!$A:$A,"&gt;="&amp;(TODAY()-30)))</f>
        <v/>
      </c>
      <c r="F184" s="9">
        <f>IF(OR($A184="",E184=0),"",E184/30)</f>
        <v/>
      </c>
      <c r="G184" s="10">
        <f>IF(OR(F184="",F184=0),"",ROUND(D184/F184,0))</f>
        <v/>
      </c>
      <c r="H184" s="11">
        <f>IF($A184="","",IF(D184&lt;=C184,"Order now","OK"))</f>
        <v/>
      </c>
    </row>
    <row r="185">
      <c r="D185" s="8">
        <f>IF($A185="","",SUMIFS('Movements'!$D:$D,'Movements'!$B:$B,$A185,'Movements'!$C:$C,"Purchase")+SUMIFS('Movements'!$D:$D,'Movements'!$B:$B,$A185,'Movements'!$C:$C,"Count gap")-SUMIFS('Movements'!$D:$D,'Movements'!$B:$B,$A185,'Movements'!$C:$C,"Use")-SUMIFS('Movements'!$D:$D,'Movements'!$B:$B,$A185,'Movements'!$C:$C,"Sale")-SUMIFS('Movements'!$D:$D,'Movements'!$B:$B,$A185,'Movements'!$C:$C,"Waste"))</f>
        <v/>
      </c>
      <c r="E185" s="8">
        <f>IF($A185="","",SUMIFS('Movements'!$D:$D,'Movements'!$B:$B,$A185,'Movements'!$C:$C,"Use",'Movements'!$A:$A,"&gt;="&amp;(TODAY()-30))+SUMIFS('Movements'!$D:$D,'Movements'!$B:$B,$A185,'Movements'!$C:$C,"Sale",'Movements'!$A:$A,"&gt;="&amp;(TODAY()-30)))</f>
        <v/>
      </c>
      <c r="F185" s="9">
        <f>IF(OR($A185="",E185=0),"",E185/30)</f>
        <v/>
      </c>
      <c r="G185" s="10">
        <f>IF(OR(F185="",F185=0),"",ROUND(D185/F185,0))</f>
        <v/>
      </c>
      <c r="H185" s="11">
        <f>IF($A185="","",IF(D185&lt;=C185,"Order now","OK"))</f>
        <v/>
      </c>
    </row>
    <row r="186">
      <c r="D186" s="8">
        <f>IF($A186="","",SUMIFS('Movements'!$D:$D,'Movements'!$B:$B,$A186,'Movements'!$C:$C,"Purchase")+SUMIFS('Movements'!$D:$D,'Movements'!$B:$B,$A186,'Movements'!$C:$C,"Count gap")-SUMIFS('Movements'!$D:$D,'Movements'!$B:$B,$A186,'Movements'!$C:$C,"Use")-SUMIFS('Movements'!$D:$D,'Movements'!$B:$B,$A186,'Movements'!$C:$C,"Sale")-SUMIFS('Movements'!$D:$D,'Movements'!$B:$B,$A186,'Movements'!$C:$C,"Waste"))</f>
        <v/>
      </c>
      <c r="E186" s="8">
        <f>IF($A186="","",SUMIFS('Movements'!$D:$D,'Movements'!$B:$B,$A186,'Movements'!$C:$C,"Use",'Movements'!$A:$A,"&gt;="&amp;(TODAY()-30))+SUMIFS('Movements'!$D:$D,'Movements'!$B:$B,$A186,'Movements'!$C:$C,"Sale",'Movements'!$A:$A,"&gt;="&amp;(TODAY()-30)))</f>
        <v/>
      </c>
      <c r="F186" s="9">
        <f>IF(OR($A186="",E186=0),"",E186/30)</f>
        <v/>
      </c>
      <c r="G186" s="10">
        <f>IF(OR(F186="",F186=0),"",ROUND(D186/F186,0))</f>
        <v/>
      </c>
      <c r="H186" s="11">
        <f>IF($A186="","",IF(D186&lt;=C186,"Order now","OK"))</f>
        <v/>
      </c>
    </row>
    <row r="187">
      <c r="D187" s="8">
        <f>IF($A187="","",SUMIFS('Movements'!$D:$D,'Movements'!$B:$B,$A187,'Movements'!$C:$C,"Purchase")+SUMIFS('Movements'!$D:$D,'Movements'!$B:$B,$A187,'Movements'!$C:$C,"Count gap")-SUMIFS('Movements'!$D:$D,'Movements'!$B:$B,$A187,'Movements'!$C:$C,"Use")-SUMIFS('Movements'!$D:$D,'Movements'!$B:$B,$A187,'Movements'!$C:$C,"Sale")-SUMIFS('Movements'!$D:$D,'Movements'!$B:$B,$A187,'Movements'!$C:$C,"Waste"))</f>
        <v/>
      </c>
      <c r="E187" s="8">
        <f>IF($A187="","",SUMIFS('Movements'!$D:$D,'Movements'!$B:$B,$A187,'Movements'!$C:$C,"Use",'Movements'!$A:$A,"&gt;="&amp;(TODAY()-30))+SUMIFS('Movements'!$D:$D,'Movements'!$B:$B,$A187,'Movements'!$C:$C,"Sale",'Movements'!$A:$A,"&gt;="&amp;(TODAY()-30)))</f>
        <v/>
      </c>
      <c r="F187" s="9">
        <f>IF(OR($A187="",E187=0),"",E187/30)</f>
        <v/>
      </c>
      <c r="G187" s="10">
        <f>IF(OR(F187="",F187=0),"",ROUND(D187/F187,0))</f>
        <v/>
      </c>
      <c r="H187" s="11">
        <f>IF($A187="","",IF(D187&lt;=C187,"Order now","OK"))</f>
        <v/>
      </c>
    </row>
    <row r="188">
      <c r="D188" s="8">
        <f>IF($A188="","",SUMIFS('Movements'!$D:$D,'Movements'!$B:$B,$A188,'Movements'!$C:$C,"Purchase")+SUMIFS('Movements'!$D:$D,'Movements'!$B:$B,$A188,'Movements'!$C:$C,"Count gap")-SUMIFS('Movements'!$D:$D,'Movements'!$B:$B,$A188,'Movements'!$C:$C,"Use")-SUMIFS('Movements'!$D:$D,'Movements'!$B:$B,$A188,'Movements'!$C:$C,"Sale")-SUMIFS('Movements'!$D:$D,'Movements'!$B:$B,$A188,'Movements'!$C:$C,"Waste"))</f>
        <v/>
      </c>
      <c r="E188" s="8">
        <f>IF($A188="","",SUMIFS('Movements'!$D:$D,'Movements'!$B:$B,$A188,'Movements'!$C:$C,"Use",'Movements'!$A:$A,"&gt;="&amp;(TODAY()-30))+SUMIFS('Movements'!$D:$D,'Movements'!$B:$B,$A188,'Movements'!$C:$C,"Sale",'Movements'!$A:$A,"&gt;="&amp;(TODAY()-30)))</f>
        <v/>
      </c>
      <c r="F188" s="9">
        <f>IF(OR($A188="",E188=0),"",E188/30)</f>
        <v/>
      </c>
      <c r="G188" s="10">
        <f>IF(OR(F188="",F188=0),"",ROUND(D188/F188,0))</f>
        <v/>
      </c>
      <c r="H188" s="11">
        <f>IF($A188="","",IF(D188&lt;=C188,"Order now","OK"))</f>
        <v/>
      </c>
    </row>
    <row r="189">
      <c r="D189" s="8">
        <f>IF($A189="","",SUMIFS('Movements'!$D:$D,'Movements'!$B:$B,$A189,'Movements'!$C:$C,"Purchase")+SUMIFS('Movements'!$D:$D,'Movements'!$B:$B,$A189,'Movements'!$C:$C,"Count gap")-SUMIFS('Movements'!$D:$D,'Movements'!$B:$B,$A189,'Movements'!$C:$C,"Use")-SUMIFS('Movements'!$D:$D,'Movements'!$B:$B,$A189,'Movements'!$C:$C,"Sale")-SUMIFS('Movements'!$D:$D,'Movements'!$B:$B,$A189,'Movements'!$C:$C,"Waste"))</f>
        <v/>
      </c>
      <c r="E189" s="8">
        <f>IF($A189="","",SUMIFS('Movements'!$D:$D,'Movements'!$B:$B,$A189,'Movements'!$C:$C,"Use",'Movements'!$A:$A,"&gt;="&amp;(TODAY()-30))+SUMIFS('Movements'!$D:$D,'Movements'!$B:$B,$A189,'Movements'!$C:$C,"Sale",'Movements'!$A:$A,"&gt;="&amp;(TODAY()-30)))</f>
        <v/>
      </c>
      <c r="F189" s="9">
        <f>IF(OR($A189="",E189=0),"",E189/30)</f>
        <v/>
      </c>
      <c r="G189" s="10">
        <f>IF(OR(F189="",F189=0),"",ROUND(D189/F189,0))</f>
        <v/>
      </c>
      <c r="H189" s="11">
        <f>IF($A189="","",IF(D189&lt;=C189,"Order now","OK"))</f>
        <v/>
      </c>
    </row>
    <row r="190">
      <c r="D190" s="8">
        <f>IF($A190="","",SUMIFS('Movements'!$D:$D,'Movements'!$B:$B,$A190,'Movements'!$C:$C,"Purchase")+SUMIFS('Movements'!$D:$D,'Movements'!$B:$B,$A190,'Movements'!$C:$C,"Count gap")-SUMIFS('Movements'!$D:$D,'Movements'!$B:$B,$A190,'Movements'!$C:$C,"Use")-SUMIFS('Movements'!$D:$D,'Movements'!$B:$B,$A190,'Movements'!$C:$C,"Sale")-SUMIFS('Movements'!$D:$D,'Movements'!$B:$B,$A190,'Movements'!$C:$C,"Waste"))</f>
        <v/>
      </c>
      <c r="E190" s="8">
        <f>IF($A190="","",SUMIFS('Movements'!$D:$D,'Movements'!$B:$B,$A190,'Movements'!$C:$C,"Use",'Movements'!$A:$A,"&gt;="&amp;(TODAY()-30))+SUMIFS('Movements'!$D:$D,'Movements'!$B:$B,$A190,'Movements'!$C:$C,"Sale",'Movements'!$A:$A,"&gt;="&amp;(TODAY()-30)))</f>
        <v/>
      </c>
      <c r="F190" s="9">
        <f>IF(OR($A190="",E190=0),"",E190/30)</f>
        <v/>
      </c>
      <c r="G190" s="10">
        <f>IF(OR(F190="",F190=0),"",ROUND(D190/F190,0))</f>
        <v/>
      </c>
      <c r="H190" s="11">
        <f>IF($A190="","",IF(D190&lt;=C190,"Order now","OK"))</f>
        <v/>
      </c>
    </row>
    <row r="191">
      <c r="D191" s="8">
        <f>IF($A191="","",SUMIFS('Movements'!$D:$D,'Movements'!$B:$B,$A191,'Movements'!$C:$C,"Purchase")+SUMIFS('Movements'!$D:$D,'Movements'!$B:$B,$A191,'Movements'!$C:$C,"Count gap")-SUMIFS('Movements'!$D:$D,'Movements'!$B:$B,$A191,'Movements'!$C:$C,"Use")-SUMIFS('Movements'!$D:$D,'Movements'!$B:$B,$A191,'Movements'!$C:$C,"Sale")-SUMIFS('Movements'!$D:$D,'Movements'!$B:$B,$A191,'Movements'!$C:$C,"Waste"))</f>
        <v/>
      </c>
      <c r="E191" s="8">
        <f>IF($A191="","",SUMIFS('Movements'!$D:$D,'Movements'!$B:$B,$A191,'Movements'!$C:$C,"Use",'Movements'!$A:$A,"&gt;="&amp;(TODAY()-30))+SUMIFS('Movements'!$D:$D,'Movements'!$B:$B,$A191,'Movements'!$C:$C,"Sale",'Movements'!$A:$A,"&gt;="&amp;(TODAY()-30)))</f>
        <v/>
      </c>
      <c r="F191" s="9">
        <f>IF(OR($A191="",E191=0),"",E191/30)</f>
        <v/>
      </c>
      <c r="G191" s="10">
        <f>IF(OR(F191="",F191=0),"",ROUND(D191/F191,0))</f>
        <v/>
      </c>
      <c r="H191" s="11">
        <f>IF($A191="","",IF(D191&lt;=C191,"Order now","OK"))</f>
        <v/>
      </c>
    </row>
    <row r="192">
      <c r="D192" s="8">
        <f>IF($A192="","",SUMIFS('Movements'!$D:$D,'Movements'!$B:$B,$A192,'Movements'!$C:$C,"Purchase")+SUMIFS('Movements'!$D:$D,'Movements'!$B:$B,$A192,'Movements'!$C:$C,"Count gap")-SUMIFS('Movements'!$D:$D,'Movements'!$B:$B,$A192,'Movements'!$C:$C,"Use")-SUMIFS('Movements'!$D:$D,'Movements'!$B:$B,$A192,'Movements'!$C:$C,"Sale")-SUMIFS('Movements'!$D:$D,'Movements'!$B:$B,$A192,'Movements'!$C:$C,"Waste"))</f>
        <v/>
      </c>
      <c r="E192" s="8">
        <f>IF($A192="","",SUMIFS('Movements'!$D:$D,'Movements'!$B:$B,$A192,'Movements'!$C:$C,"Use",'Movements'!$A:$A,"&gt;="&amp;(TODAY()-30))+SUMIFS('Movements'!$D:$D,'Movements'!$B:$B,$A192,'Movements'!$C:$C,"Sale",'Movements'!$A:$A,"&gt;="&amp;(TODAY()-30)))</f>
        <v/>
      </c>
      <c r="F192" s="9">
        <f>IF(OR($A192="",E192=0),"",E192/30)</f>
        <v/>
      </c>
      <c r="G192" s="10">
        <f>IF(OR(F192="",F192=0),"",ROUND(D192/F192,0))</f>
        <v/>
      </c>
      <c r="H192" s="11">
        <f>IF($A192="","",IF(D192&lt;=C192,"Order now","OK"))</f>
        <v/>
      </c>
    </row>
    <row r="193">
      <c r="D193" s="8">
        <f>IF($A193="","",SUMIFS('Movements'!$D:$D,'Movements'!$B:$B,$A193,'Movements'!$C:$C,"Purchase")+SUMIFS('Movements'!$D:$D,'Movements'!$B:$B,$A193,'Movements'!$C:$C,"Count gap")-SUMIFS('Movements'!$D:$D,'Movements'!$B:$B,$A193,'Movements'!$C:$C,"Use")-SUMIFS('Movements'!$D:$D,'Movements'!$B:$B,$A193,'Movements'!$C:$C,"Sale")-SUMIFS('Movements'!$D:$D,'Movements'!$B:$B,$A193,'Movements'!$C:$C,"Waste"))</f>
        <v/>
      </c>
      <c r="E193" s="8">
        <f>IF($A193="","",SUMIFS('Movements'!$D:$D,'Movements'!$B:$B,$A193,'Movements'!$C:$C,"Use",'Movements'!$A:$A,"&gt;="&amp;(TODAY()-30))+SUMIFS('Movements'!$D:$D,'Movements'!$B:$B,$A193,'Movements'!$C:$C,"Sale",'Movements'!$A:$A,"&gt;="&amp;(TODAY()-30)))</f>
        <v/>
      </c>
      <c r="F193" s="9">
        <f>IF(OR($A193="",E193=0),"",E193/30)</f>
        <v/>
      </c>
      <c r="G193" s="10">
        <f>IF(OR(F193="",F193=0),"",ROUND(D193/F193,0))</f>
        <v/>
      </c>
      <c r="H193" s="11">
        <f>IF($A193="","",IF(D193&lt;=C193,"Order now","OK"))</f>
        <v/>
      </c>
    </row>
    <row r="194">
      <c r="D194" s="8">
        <f>IF($A194="","",SUMIFS('Movements'!$D:$D,'Movements'!$B:$B,$A194,'Movements'!$C:$C,"Purchase")+SUMIFS('Movements'!$D:$D,'Movements'!$B:$B,$A194,'Movements'!$C:$C,"Count gap")-SUMIFS('Movements'!$D:$D,'Movements'!$B:$B,$A194,'Movements'!$C:$C,"Use")-SUMIFS('Movements'!$D:$D,'Movements'!$B:$B,$A194,'Movements'!$C:$C,"Sale")-SUMIFS('Movements'!$D:$D,'Movements'!$B:$B,$A194,'Movements'!$C:$C,"Waste"))</f>
        <v/>
      </c>
      <c r="E194" s="8">
        <f>IF($A194="","",SUMIFS('Movements'!$D:$D,'Movements'!$B:$B,$A194,'Movements'!$C:$C,"Use",'Movements'!$A:$A,"&gt;="&amp;(TODAY()-30))+SUMIFS('Movements'!$D:$D,'Movements'!$B:$B,$A194,'Movements'!$C:$C,"Sale",'Movements'!$A:$A,"&gt;="&amp;(TODAY()-30)))</f>
        <v/>
      </c>
      <c r="F194" s="9">
        <f>IF(OR($A194="",E194=0),"",E194/30)</f>
        <v/>
      </c>
      <c r="G194" s="10">
        <f>IF(OR(F194="",F194=0),"",ROUND(D194/F194,0))</f>
        <v/>
      </c>
      <c r="H194" s="11">
        <f>IF($A194="","",IF(D194&lt;=C194,"Order now","OK"))</f>
        <v/>
      </c>
    </row>
    <row r="195">
      <c r="D195" s="8">
        <f>IF($A195="","",SUMIFS('Movements'!$D:$D,'Movements'!$B:$B,$A195,'Movements'!$C:$C,"Purchase")+SUMIFS('Movements'!$D:$D,'Movements'!$B:$B,$A195,'Movements'!$C:$C,"Count gap")-SUMIFS('Movements'!$D:$D,'Movements'!$B:$B,$A195,'Movements'!$C:$C,"Use")-SUMIFS('Movements'!$D:$D,'Movements'!$B:$B,$A195,'Movements'!$C:$C,"Sale")-SUMIFS('Movements'!$D:$D,'Movements'!$B:$B,$A195,'Movements'!$C:$C,"Waste"))</f>
        <v/>
      </c>
      <c r="E195" s="8">
        <f>IF($A195="","",SUMIFS('Movements'!$D:$D,'Movements'!$B:$B,$A195,'Movements'!$C:$C,"Use",'Movements'!$A:$A,"&gt;="&amp;(TODAY()-30))+SUMIFS('Movements'!$D:$D,'Movements'!$B:$B,$A195,'Movements'!$C:$C,"Sale",'Movements'!$A:$A,"&gt;="&amp;(TODAY()-30)))</f>
        <v/>
      </c>
      <c r="F195" s="9">
        <f>IF(OR($A195="",E195=0),"",E195/30)</f>
        <v/>
      </c>
      <c r="G195" s="10">
        <f>IF(OR(F195="",F195=0),"",ROUND(D195/F195,0))</f>
        <v/>
      </c>
      <c r="H195" s="11">
        <f>IF($A195="","",IF(D195&lt;=C195,"Order now","OK"))</f>
        <v/>
      </c>
    </row>
    <row r="196">
      <c r="D196" s="8">
        <f>IF($A196="","",SUMIFS('Movements'!$D:$D,'Movements'!$B:$B,$A196,'Movements'!$C:$C,"Purchase")+SUMIFS('Movements'!$D:$D,'Movements'!$B:$B,$A196,'Movements'!$C:$C,"Count gap")-SUMIFS('Movements'!$D:$D,'Movements'!$B:$B,$A196,'Movements'!$C:$C,"Use")-SUMIFS('Movements'!$D:$D,'Movements'!$B:$B,$A196,'Movements'!$C:$C,"Sale")-SUMIFS('Movements'!$D:$D,'Movements'!$B:$B,$A196,'Movements'!$C:$C,"Waste"))</f>
        <v/>
      </c>
      <c r="E196" s="8">
        <f>IF($A196="","",SUMIFS('Movements'!$D:$D,'Movements'!$B:$B,$A196,'Movements'!$C:$C,"Use",'Movements'!$A:$A,"&gt;="&amp;(TODAY()-30))+SUMIFS('Movements'!$D:$D,'Movements'!$B:$B,$A196,'Movements'!$C:$C,"Sale",'Movements'!$A:$A,"&gt;="&amp;(TODAY()-30)))</f>
        <v/>
      </c>
      <c r="F196" s="9">
        <f>IF(OR($A196="",E196=0),"",E196/30)</f>
        <v/>
      </c>
      <c r="G196" s="10">
        <f>IF(OR(F196="",F196=0),"",ROUND(D196/F196,0))</f>
        <v/>
      </c>
      <c r="H196" s="11">
        <f>IF($A196="","",IF(D196&lt;=C196,"Order now","OK"))</f>
        <v/>
      </c>
    </row>
    <row r="197">
      <c r="D197" s="8">
        <f>IF($A197="","",SUMIFS('Movements'!$D:$D,'Movements'!$B:$B,$A197,'Movements'!$C:$C,"Purchase")+SUMIFS('Movements'!$D:$D,'Movements'!$B:$B,$A197,'Movements'!$C:$C,"Count gap")-SUMIFS('Movements'!$D:$D,'Movements'!$B:$B,$A197,'Movements'!$C:$C,"Use")-SUMIFS('Movements'!$D:$D,'Movements'!$B:$B,$A197,'Movements'!$C:$C,"Sale")-SUMIFS('Movements'!$D:$D,'Movements'!$B:$B,$A197,'Movements'!$C:$C,"Waste"))</f>
        <v/>
      </c>
      <c r="E197" s="8">
        <f>IF($A197="","",SUMIFS('Movements'!$D:$D,'Movements'!$B:$B,$A197,'Movements'!$C:$C,"Use",'Movements'!$A:$A,"&gt;="&amp;(TODAY()-30))+SUMIFS('Movements'!$D:$D,'Movements'!$B:$B,$A197,'Movements'!$C:$C,"Sale",'Movements'!$A:$A,"&gt;="&amp;(TODAY()-30)))</f>
        <v/>
      </c>
      <c r="F197" s="9">
        <f>IF(OR($A197="",E197=0),"",E197/30)</f>
        <v/>
      </c>
      <c r="G197" s="10">
        <f>IF(OR(F197="",F197=0),"",ROUND(D197/F197,0))</f>
        <v/>
      </c>
      <c r="H197" s="11">
        <f>IF($A197="","",IF(D197&lt;=C197,"Order now","OK"))</f>
        <v/>
      </c>
    </row>
    <row r="198">
      <c r="D198" s="8">
        <f>IF($A198="","",SUMIFS('Movements'!$D:$D,'Movements'!$B:$B,$A198,'Movements'!$C:$C,"Purchase")+SUMIFS('Movements'!$D:$D,'Movements'!$B:$B,$A198,'Movements'!$C:$C,"Count gap")-SUMIFS('Movements'!$D:$D,'Movements'!$B:$B,$A198,'Movements'!$C:$C,"Use")-SUMIFS('Movements'!$D:$D,'Movements'!$B:$B,$A198,'Movements'!$C:$C,"Sale")-SUMIFS('Movements'!$D:$D,'Movements'!$B:$B,$A198,'Movements'!$C:$C,"Waste"))</f>
        <v/>
      </c>
      <c r="E198" s="8">
        <f>IF($A198="","",SUMIFS('Movements'!$D:$D,'Movements'!$B:$B,$A198,'Movements'!$C:$C,"Use",'Movements'!$A:$A,"&gt;="&amp;(TODAY()-30))+SUMIFS('Movements'!$D:$D,'Movements'!$B:$B,$A198,'Movements'!$C:$C,"Sale",'Movements'!$A:$A,"&gt;="&amp;(TODAY()-30)))</f>
        <v/>
      </c>
      <c r="F198" s="9">
        <f>IF(OR($A198="",E198=0),"",E198/30)</f>
        <v/>
      </c>
      <c r="G198" s="10">
        <f>IF(OR(F198="",F198=0),"",ROUND(D198/F198,0))</f>
        <v/>
      </c>
      <c r="H198" s="11">
        <f>IF($A198="","",IF(D198&lt;=C198,"Order now","OK"))</f>
        <v/>
      </c>
    </row>
    <row r="199">
      <c r="D199" s="8">
        <f>IF($A199="","",SUMIFS('Movements'!$D:$D,'Movements'!$B:$B,$A199,'Movements'!$C:$C,"Purchase")+SUMIFS('Movements'!$D:$D,'Movements'!$B:$B,$A199,'Movements'!$C:$C,"Count gap")-SUMIFS('Movements'!$D:$D,'Movements'!$B:$B,$A199,'Movements'!$C:$C,"Use")-SUMIFS('Movements'!$D:$D,'Movements'!$B:$B,$A199,'Movements'!$C:$C,"Sale")-SUMIFS('Movements'!$D:$D,'Movements'!$B:$B,$A199,'Movements'!$C:$C,"Waste"))</f>
        <v/>
      </c>
      <c r="E199" s="8">
        <f>IF($A199="","",SUMIFS('Movements'!$D:$D,'Movements'!$B:$B,$A199,'Movements'!$C:$C,"Use",'Movements'!$A:$A,"&gt;="&amp;(TODAY()-30))+SUMIFS('Movements'!$D:$D,'Movements'!$B:$B,$A199,'Movements'!$C:$C,"Sale",'Movements'!$A:$A,"&gt;="&amp;(TODAY()-30)))</f>
        <v/>
      </c>
      <c r="F199" s="9">
        <f>IF(OR($A199="",E199=0),"",E199/30)</f>
        <v/>
      </c>
      <c r="G199" s="10">
        <f>IF(OR(F199="",F199=0),"",ROUND(D199/F199,0))</f>
        <v/>
      </c>
      <c r="H199" s="11">
        <f>IF($A199="","",IF(D199&lt;=C199,"Order now","OK"))</f>
        <v/>
      </c>
    </row>
    <row r="200">
      <c r="D200" s="8">
        <f>IF($A200="","",SUMIFS('Movements'!$D:$D,'Movements'!$B:$B,$A200,'Movements'!$C:$C,"Purchase")+SUMIFS('Movements'!$D:$D,'Movements'!$B:$B,$A200,'Movements'!$C:$C,"Count gap")-SUMIFS('Movements'!$D:$D,'Movements'!$B:$B,$A200,'Movements'!$C:$C,"Use")-SUMIFS('Movements'!$D:$D,'Movements'!$B:$B,$A200,'Movements'!$C:$C,"Sale")-SUMIFS('Movements'!$D:$D,'Movements'!$B:$B,$A200,'Movements'!$C:$C,"Waste"))</f>
        <v/>
      </c>
      <c r="E200" s="8">
        <f>IF($A200="","",SUMIFS('Movements'!$D:$D,'Movements'!$B:$B,$A200,'Movements'!$C:$C,"Use",'Movements'!$A:$A,"&gt;="&amp;(TODAY()-30))+SUMIFS('Movements'!$D:$D,'Movements'!$B:$B,$A200,'Movements'!$C:$C,"Sale",'Movements'!$A:$A,"&gt;="&amp;(TODAY()-30)))</f>
        <v/>
      </c>
      <c r="F200" s="9">
        <f>IF(OR($A200="",E200=0),"",E200/30)</f>
        <v/>
      </c>
      <c r="G200" s="10">
        <f>IF(OR(F200="",F200=0),"",ROUND(D200/F200,0))</f>
        <v/>
      </c>
      <c r="H200" s="11">
        <f>IF($A200="","",IF(D200&lt;=C200,"Order now","OK"))</f>
        <v/>
      </c>
    </row>
    <row r="201">
      <c r="D201" s="8">
        <f>IF($A201="","",SUMIFS('Movements'!$D:$D,'Movements'!$B:$B,$A201,'Movements'!$C:$C,"Purchase")+SUMIFS('Movements'!$D:$D,'Movements'!$B:$B,$A201,'Movements'!$C:$C,"Count gap")-SUMIFS('Movements'!$D:$D,'Movements'!$B:$B,$A201,'Movements'!$C:$C,"Use")-SUMIFS('Movements'!$D:$D,'Movements'!$B:$B,$A201,'Movements'!$C:$C,"Sale")-SUMIFS('Movements'!$D:$D,'Movements'!$B:$B,$A201,'Movements'!$C:$C,"Waste"))</f>
        <v/>
      </c>
      <c r="E201" s="8">
        <f>IF($A201="","",SUMIFS('Movements'!$D:$D,'Movements'!$B:$B,$A201,'Movements'!$C:$C,"Use",'Movements'!$A:$A,"&gt;="&amp;(TODAY()-30))+SUMIFS('Movements'!$D:$D,'Movements'!$B:$B,$A201,'Movements'!$C:$C,"Sale",'Movements'!$A:$A,"&gt;="&amp;(TODAY()-30)))</f>
        <v/>
      </c>
      <c r="F201" s="9">
        <f>IF(OR($A201="",E201=0),"",E201/30)</f>
        <v/>
      </c>
      <c r="G201" s="10">
        <f>IF(OR(F201="",F201=0),"",ROUND(D201/F201,0))</f>
        <v/>
      </c>
      <c r="H201" s="11">
        <f>IF($A201="","",IF(D201&lt;=C201,"Order now","OK"))</f>
        <v/>
      </c>
    </row>
    <row r="202">
      <c r="D202" s="8">
        <f>IF($A202="","",SUMIFS('Movements'!$D:$D,'Movements'!$B:$B,$A202,'Movements'!$C:$C,"Purchase")+SUMIFS('Movements'!$D:$D,'Movements'!$B:$B,$A202,'Movements'!$C:$C,"Count gap")-SUMIFS('Movements'!$D:$D,'Movements'!$B:$B,$A202,'Movements'!$C:$C,"Use")-SUMIFS('Movements'!$D:$D,'Movements'!$B:$B,$A202,'Movements'!$C:$C,"Sale")-SUMIFS('Movements'!$D:$D,'Movements'!$B:$B,$A202,'Movements'!$C:$C,"Waste"))</f>
        <v/>
      </c>
      <c r="E202" s="8">
        <f>IF($A202="","",SUMIFS('Movements'!$D:$D,'Movements'!$B:$B,$A202,'Movements'!$C:$C,"Use",'Movements'!$A:$A,"&gt;="&amp;(TODAY()-30))+SUMIFS('Movements'!$D:$D,'Movements'!$B:$B,$A202,'Movements'!$C:$C,"Sale",'Movements'!$A:$A,"&gt;="&amp;(TODAY()-30)))</f>
        <v/>
      </c>
      <c r="F202" s="9">
        <f>IF(OR($A202="",E202=0),"",E202/30)</f>
        <v/>
      </c>
      <c r="G202" s="10">
        <f>IF(OR(F202="",F202=0),"",ROUND(D202/F202,0))</f>
        <v/>
      </c>
      <c r="H202" s="11">
        <f>IF($A202="","",IF(D202&lt;=C202,"Order now","OK"))</f>
        <v/>
      </c>
    </row>
    <row r="203">
      <c r="D203" s="8">
        <f>IF($A203="","",SUMIFS('Movements'!$D:$D,'Movements'!$B:$B,$A203,'Movements'!$C:$C,"Purchase")+SUMIFS('Movements'!$D:$D,'Movements'!$B:$B,$A203,'Movements'!$C:$C,"Count gap")-SUMIFS('Movements'!$D:$D,'Movements'!$B:$B,$A203,'Movements'!$C:$C,"Use")-SUMIFS('Movements'!$D:$D,'Movements'!$B:$B,$A203,'Movements'!$C:$C,"Sale")-SUMIFS('Movements'!$D:$D,'Movements'!$B:$B,$A203,'Movements'!$C:$C,"Waste"))</f>
        <v/>
      </c>
      <c r="E203" s="8">
        <f>IF($A203="","",SUMIFS('Movements'!$D:$D,'Movements'!$B:$B,$A203,'Movements'!$C:$C,"Use",'Movements'!$A:$A,"&gt;="&amp;(TODAY()-30))+SUMIFS('Movements'!$D:$D,'Movements'!$B:$B,$A203,'Movements'!$C:$C,"Sale",'Movements'!$A:$A,"&gt;="&amp;(TODAY()-30)))</f>
        <v/>
      </c>
      <c r="F203" s="9">
        <f>IF(OR($A203="",E203=0),"",E203/30)</f>
        <v/>
      </c>
      <c r="G203" s="10">
        <f>IF(OR(F203="",F203=0),"",ROUND(D203/F203,0))</f>
        <v/>
      </c>
      <c r="H203" s="11">
        <f>IF($A203="","",IF(D203&lt;=C203,"Order now","OK"))</f>
        <v/>
      </c>
    </row>
    <row r="204">
      <c r="D204" s="8">
        <f>IF($A204="","",SUMIFS('Movements'!$D:$D,'Movements'!$B:$B,$A204,'Movements'!$C:$C,"Purchase")+SUMIFS('Movements'!$D:$D,'Movements'!$B:$B,$A204,'Movements'!$C:$C,"Count gap")-SUMIFS('Movements'!$D:$D,'Movements'!$B:$B,$A204,'Movements'!$C:$C,"Use")-SUMIFS('Movements'!$D:$D,'Movements'!$B:$B,$A204,'Movements'!$C:$C,"Sale")-SUMIFS('Movements'!$D:$D,'Movements'!$B:$B,$A204,'Movements'!$C:$C,"Waste"))</f>
        <v/>
      </c>
      <c r="E204" s="8">
        <f>IF($A204="","",SUMIFS('Movements'!$D:$D,'Movements'!$B:$B,$A204,'Movements'!$C:$C,"Use",'Movements'!$A:$A,"&gt;="&amp;(TODAY()-30))+SUMIFS('Movements'!$D:$D,'Movements'!$B:$B,$A204,'Movements'!$C:$C,"Sale",'Movements'!$A:$A,"&gt;="&amp;(TODAY()-30)))</f>
        <v/>
      </c>
      <c r="F204" s="9">
        <f>IF(OR($A204="",E204=0),"",E204/30)</f>
        <v/>
      </c>
      <c r="G204" s="10">
        <f>IF(OR(F204="",F204=0),"",ROUND(D204/F204,0))</f>
        <v/>
      </c>
      <c r="H204" s="11">
        <f>IF($A204="","",IF(D204&lt;=C204,"Order now","OK"))</f>
        <v/>
      </c>
    </row>
    <row r="205">
      <c r="D205" s="8">
        <f>IF($A205="","",SUMIFS('Movements'!$D:$D,'Movements'!$B:$B,$A205,'Movements'!$C:$C,"Purchase")+SUMIFS('Movements'!$D:$D,'Movements'!$B:$B,$A205,'Movements'!$C:$C,"Count gap")-SUMIFS('Movements'!$D:$D,'Movements'!$B:$B,$A205,'Movements'!$C:$C,"Use")-SUMIFS('Movements'!$D:$D,'Movements'!$B:$B,$A205,'Movements'!$C:$C,"Sale")-SUMIFS('Movements'!$D:$D,'Movements'!$B:$B,$A205,'Movements'!$C:$C,"Waste"))</f>
        <v/>
      </c>
      <c r="E205" s="8">
        <f>IF($A205="","",SUMIFS('Movements'!$D:$D,'Movements'!$B:$B,$A205,'Movements'!$C:$C,"Use",'Movements'!$A:$A,"&gt;="&amp;(TODAY()-30))+SUMIFS('Movements'!$D:$D,'Movements'!$B:$B,$A205,'Movements'!$C:$C,"Sale",'Movements'!$A:$A,"&gt;="&amp;(TODAY()-30)))</f>
        <v/>
      </c>
      <c r="F205" s="9">
        <f>IF(OR($A205="",E205=0),"",E205/30)</f>
        <v/>
      </c>
      <c r="G205" s="10">
        <f>IF(OR(F205="",F205=0),"",ROUND(D205/F205,0))</f>
        <v/>
      </c>
      <c r="H205" s="11">
        <f>IF($A205="","",IF(D205&lt;=C205,"Order now","OK"))</f>
        <v/>
      </c>
    </row>
    <row r="206">
      <c r="D206" s="8">
        <f>IF($A206="","",SUMIFS('Movements'!$D:$D,'Movements'!$B:$B,$A206,'Movements'!$C:$C,"Purchase")+SUMIFS('Movements'!$D:$D,'Movements'!$B:$B,$A206,'Movements'!$C:$C,"Count gap")-SUMIFS('Movements'!$D:$D,'Movements'!$B:$B,$A206,'Movements'!$C:$C,"Use")-SUMIFS('Movements'!$D:$D,'Movements'!$B:$B,$A206,'Movements'!$C:$C,"Sale")-SUMIFS('Movements'!$D:$D,'Movements'!$B:$B,$A206,'Movements'!$C:$C,"Waste"))</f>
        <v/>
      </c>
      <c r="E206" s="8">
        <f>IF($A206="","",SUMIFS('Movements'!$D:$D,'Movements'!$B:$B,$A206,'Movements'!$C:$C,"Use",'Movements'!$A:$A,"&gt;="&amp;(TODAY()-30))+SUMIFS('Movements'!$D:$D,'Movements'!$B:$B,$A206,'Movements'!$C:$C,"Sale",'Movements'!$A:$A,"&gt;="&amp;(TODAY()-30)))</f>
        <v/>
      </c>
      <c r="F206" s="9">
        <f>IF(OR($A206="",E206=0),"",E206/30)</f>
        <v/>
      </c>
      <c r="G206" s="10">
        <f>IF(OR(F206="",F206=0),"",ROUND(D206/F206,0))</f>
        <v/>
      </c>
      <c r="H206" s="11">
        <f>IF($A206="","",IF(D206&lt;=C206,"Order now","OK"))</f>
        <v/>
      </c>
    </row>
    <row r="207">
      <c r="D207" s="8">
        <f>IF($A207="","",SUMIFS('Movements'!$D:$D,'Movements'!$B:$B,$A207,'Movements'!$C:$C,"Purchase")+SUMIFS('Movements'!$D:$D,'Movements'!$B:$B,$A207,'Movements'!$C:$C,"Count gap")-SUMIFS('Movements'!$D:$D,'Movements'!$B:$B,$A207,'Movements'!$C:$C,"Use")-SUMIFS('Movements'!$D:$D,'Movements'!$B:$B,$A207,'Movements'!$C:$C,"Sale")-SUMIFS('Movements'!$D:$D,'Movements'!$B:$B,$A207,'Movements'!$C:$C,"Waste"))</f>
        <v/>
      </c>
      <c r="E207" s="8">
        <f>IF($A207="","",SUMIFS('Movements'!$D:$D,'Movements'!$B:$B,$A207,'Movements'!$C:$C,"Use",'Movements'!$A:$A,"&gt;="&amp;(TODAY()-30))+SUMIFS('Movements'!$D:$D,'Movements'!$B:$B,$A207,'Movements'!$C:$C,"Sale",'Movements'!$A:$A,"&gt;="&amp;(TODAY()-30)))</f>
        <v/>
      </c>
      <c r="F207" s="9">
        <f>IF(OR($A207="",E207=0),"",E207/30)</f>
        <v/>
      </c>
      <c r="G207" s="10">
        <f>IF(OR(F207="",F207=0),"",ROUND(D207/F207,0))</f>
        <v/>
      </c>
      <c r="H207" s="11">
        <f>IF($A207="","",IF(D207&lt;=C207,"Order now","OK"))</f>
        <v/>
      </c>
    </row>
    <row r="208">
      <c r="D208" s="8">
        <f>IF($A208="","",SUMIFS('Movements'!$D:$D,'Movements'!$B:$B,$A208,'Movements'!$C:$C,"Purchase")+SUMIFS('Movements'!$D:$D,'Movements'!$B:$B,$A208,'Movements'!$C:$C,"Count gap")-SUMIFS('Movements'!$D:$D,'Movements'!$B:$B,$A208,'Movements'!$C:$C,"Use")-SUMIFS('Movements'!$D:$D,'Movements'!$B:$B,$A208,'Movements'!$C:$C,"Sale")-SUMIFS('Movements'!$D:$D,'Movements'!$B:$B,$A208,'Movements'!$C:$C,"Waste"))</f>
        <v/>
      </c>
      <c r="E208" s="8">
        <f>IF($A208="","",SUMIFS('Movements'!$D:$D,'Movements'!$B:$B,$A208,'Movements'!$C:$C,"Use",'Movements'!$A:$A,"&gt;="&amp;(TODAY()-30))+SUMIFS('Movements'!$D:$D,'Movements'!$B:$B,$A208,'Movements'!$C:$C,"Sale",'Movements'!$A:$A,"&gt;="&amp;(TODAY()-30)))</f>
        <v/>
      </c>
      <c r="F208" s="9">
        <f>IF(OR($A208="",E208=0),"",E208/30)</f>
        <v/>
      </c>
      <c r="G208" s="10">
        <f>IF(OR(F208="",F208=0),"",ROUND(D208/F208,0))</f>
        <v/>
      </c>
      <c r="H208" s="11">
        <f>IF($A208="","",IF(D208&lt;=C208,"Order now","OK"))</f>
        <v/>
      </c>
    </row>
    <row r="209">
      <c r="D209" s="8">
        <f>IF($A209="","",SUMIFS('Movements'!$D:$D,'Movements'!$B:$B,$A209,'Movements'!$C:$C,"Purchase")+SUMIFS('Movements'!$D:$D,'Movements'!$B:$B,$A209,'Movements'!$C:$C,"Count gap")-SUMIFS('Movements'!$D:$D,'Movements'!$B:$B,$A209,'Movements'!$C:$C,"Use")-SUMIFS('Movements'!$D:$D,'Movements'!$B:$B,$A209,'Movements'!$C:$C,"Sale")-SUMIFS('Movements'!$D:$D,'Movements'!$B:$B,$A209,'Movements'!$C:$C,"Waste"))</f>
        <v/>
      </c>
      <c r="E209" s="8">
        <f>IF($A209="","",SUMIFS('Movements'!$D:$D,'Movements'!$B:$B,$A209,'Movements'!$C:$C,"Use",'Movements'!$A:$A,"&gt;="&amp;(TODAY()-30))+SUMIFS('Movements'!$D:$D,'Movements'!$B:$B,$A209,'Movements'!$C:$C,"Sale",'Movements'!$A:$A,"&gt;="&amp;(TODAY()-30)))</f>
        <v/>
      </c>
      <c r="F209" s="9">
        <f>IF(OR($A209="",E209=0),"",E209/30)</f>
        <v/>
      </c>
      <c r="G209" s="10">
        <f>IF(OR(F209="",F209=0),"",ROUND(D209/F209,0))</f>
        <v/>
      </c>
      <c r="H209" s="11">
        <f>IF($A209="","",IF(D209&lt;=C209,"Order now","OK"))</f>
        <v/>
      </c>
    </row>
    <row r="210">
      <c r="D210" s="8">
        <f>IF($A210="","",SUMIFS('Movements'!$D:$D,'Movements'!$B:$B,$A210,'Movements'!$C:$C,"Purchase")+SUMIFS('Movements'!$D:$D,'Movements'!$B:$B,$A210,'Movements'!$C:$C,"Count gap")-SUMIFS('Movements'!$D:$D,'Movements'!$B:$B,$A210,'Movements'!$C:$C,"Use")-SUMIFS('Movements'!$D:$D,'Movements'!$B:$B,$A210,'Movements'!$C:$C,"Sale")-SUMIFS('Movements'!$D:$D,'Movements'!$B:$B,$A210,'Movements'!$C:$C,"Waste"))</f>
        <v/>
      </c>
      <c r="E210" s="8">
        <f>IF($A210="","",SUMIFS('Movements'!$D:$D,'Movements'!$B:$B,$A210,'Movements'!$C:$C,"Use",'Movements'!$A:$A,"&gt;="&amp;(TODAY()-30))+SUMIFS('Movements'!$D:$D,'Movements'!$B:$B,$A210,'Movements'!$C:$C,"Sale",'Movements'!$A:$A,"&gt;="&amp;(TODAY()-30)))</f>
        <v/>
      </c>
      <c r="F210" s="9">
        <f>IF(OR($A210="",E210=0),"",E210/30)</f>
        <v/>
      </c>
      <c r="G210" s="10">
        <f>IF(OR(F210="",F210=0),"",ROUND(D210/F210,0))</f>
        <v/>
      </c>
      <c r="H210" s="11">
        <f>IF($A210="","",IF(D210&lt;=C210,"Order now","OK"))</f>
        <v/>
      </c>
    </row>
    <row r="211">
      <c r="D211" s="8">
        <f>IF($A211="","",SUMIFS('Movements'!$D:$D,'Movements'!$B:$B,$A211,'Movements'!$C:$C,"Purchase")+SUMIFS('Movements'!$D:$D,'Movements'!$B:$B,$A211,'Movements'!$C:$C,"Count gap")-SUMIFS('Movements'!$D:$D,'Movements'!$B:$B,$A211,'Movements'!$C:$C,"Use")-SUMIFS('Movements'!$D:$D,'Movements'!$B:$B,$A211,'Movements'!$C:$C,"Sale")-SUMIFS('Movements'!$D:$D,'Movements'!$B:$B,$A211,'Movements'!$C:$C,"Waste"))</f>
        <v/>
      </c>
      <c r="E211" s="8">
        <f>IF($A211="","",SUMIFS('Movements'!$D:$D,'Movements'!$B:$B,$A211,'Movements'!$C:$C,"Use",'Movements'!$A:$A,"&gt;="&amp;(TODAY()-30))+SUMIFS('Movements'!$D:$D,'Movements'!$B:$B,$A211,'Movements'!$C:$C,"Sale",'Movements'!$A:$A,"&gt;="&amp;(TODAY()-30)))</f>
        <v/>
      </c>
      <c r="F211" s="9">
        <f>IF(OR($A211="",E211=0),"",E211/30)</f>
        <v/>
      </c>
      <c r="G211" s="10">
        <f>IF(OR(F211="",F211=0),"",ROUND(D211/F211,0))</f>
        <v/>
      </c>
      <c r="H211" s="11">
        <f>IF($A211="","",IF(D211&lt;=C211,"Order now","OK"))</f>
        <v/>
      </c>
    </row>
    <row r="212">
      <c r="D212" s="8">
        <f>IF($A212="","",SUMIFS('Movements'!$D:$D,'Movements'!$B:$B,$A212,'Movements'!$C:$C,"Purchase")+SUMIFS('Movements'!$D:$D,'Movements'!$B:$B,$A212,'Movements'!$C:$C,"Count gap")-SUMIFS('Movements'!$D:$D,'Movements'!$B:$B,$A212,'Movements'!$C:$C,"Use")-SUMIFS('Movements'!$D:$D,'Movements'!$B:$B,$A212,'Movements'!$C:$C,"Sale")-SUMIFS('Movements'!$D:$D,'Movements'!$B:$B,$A212,'Movements'!$C:$C,"Waste"))</f>
        <v/>
      </c>
      <c r="E212" s="8">
        <f>IF($A212="","",SUMIFS('Movements'!$D:$D,'Movements'!$B:$B,$A212,'Movements'!$C:$C,"Use",'Movements'!$A:$A,"&gt;="&amp;(TODAY()-30))+SUMIFS('Movements'!$D:$D,'Movements'!$B:$B,$A212,'Movements'!$C:$C,"Sale",'Movements'!$A:$A,"&gt;="&amp;(TODAY()-30)))</f>
        <v/>
      </c>
      <c r="F212" s="9">
        <f>IF(OR($A212="",E212=0),"",E212/30)</f>
        <v/>
      </c>
      <c r="G212" s="10">
        <f>IF(OR(F212="",F212=0),"",ROUND(D212/F212,0))</f>
        <v/>
      </c>
      <c r="H212" s="11">
        <f>IF($A212="","",IF(D212&lt;=C212,"Order now","OK"))</f>
        <v/>
      </c>
    </row>
    <row r="213">
      <c r="D213" s="8">
        <f>IF($A213="","",SUMIFS('Movements'!$D:$D,'Movements'!$B:$B,$A213,'Movements'!$C:$C,"Purchase")+SUMIFS('Movements'!$D:$D,'Movements'!$B:$B,$A213,'Movements'!$C:$C,"Count gap")-SUMIFS('Movements'!$D:$D,'Movements'!$B:$B,$A213,'Movements'!$C:$C,"Use")-SUMIFS('Movements'!$D:$D,'Movements'!$B:$B,$A213,'Movements'!$C:$C,"Sale")-SUMIFS('Movements'!$D:$D,'Movements'!$B:$B,$A213,'Movements'!$C:$C,"Waste"))</f>
        <v/>
      </c>
      <c r="E213" s="8">
        <f>IF($A213="","",SUMIFS('Movements'!$D:$D,'Movements'!$B:$B,$A213,'Movements'!$C:$C,"Use",'Movements'!$A:$A,"&gt;="&amp;(TODAY()-30))+SUMIFS('Movements'!$D:$D,'Movements'!$B:$B,$A213,'Movements'!$C:$C,"Sale",'Movements'!$A:$A,"&gt;="&amp;(TODAY()-30)))</f>
        <v/>
      </c>
      <c r="F213" s="9">
        <f>IF(OR($A213="",E213=0),"",E213/30)</f>
        <v/>
      </c>
      <c r="G213" s="10">
        <f>IF(OR(F213="",F213=0),"",ROUND(D213/F213,0))</f>
        <v/>
      </c>
      <c r="H213" s="11">
        <f>IF($A213="","",IF(D213&lt;=C213,"Order now","OK"))</f>
        <v/>
      </c>
    </row>
    <row r="214">
      <c r="D214" s="8">
        <f>IF($A214="","",SUMIFS('Movements'!$D:$D,'Movements'!$B:$B,$A214,'Movements'!$C:$C,"Purchase")+SUMIFS('Movements'!$D:$D,'Movements'!$B:$B,$A214,'Movements'!$C:$C,"Count gap")-SUMIFS('Movements'!$D:$D,'Movements'!$B:$B,$A214,'Movements'!$C:$C,"Use")-SUMIFS('Movements'!$D:$D,'Movements'!$B:$B,$A214,'Movements'!$C:$C,"Sale")-SUMIFS('Movements'!$D:$D,'Movements'!$B:$B,$A214,'Movements'!$C:$C,"Waste"))</f>
        <v/>
      </c>
      <c r="E214" s="8">
        <f>IF($A214="","",SUMIFS('Movements'!$D:$D,'Movements'!$B:$B,$A214,'Movements'!$C:$C,"Use",'Movements'!$A:$A,"&gt;="&amp;(TODAY()-30))+SUMIFS('Movements'!$D:$D,'Movements'!$B:$B,$A214,'Movements'!$C:$C,"Sale",'Movements'!$A:$A,"&gt;="&amp;(TODAY()-30)))</f>
        <v/>
      </c>
      <c r="F214" s="9">
        <f>IF(OR($A214="",E214=0),"",E214/30)</f>
        <v/>
      </c>
      <c r="G214" s="10">
        <f>IF(OR(F214="",F214=0),"",ROUND(D214/F214,0))</f>
        <v/>
      </c>
      <c r="H214" s="11">
        <f>IF($A214="","",IF(D214&lt;=C214,"Order now","OK"))</f>
        <v/>
      </c>
    </row>
    <row r="215">
      <c r="D215" s="8">
        <f>IF($A215="","",SUMIFS('Movements'!$D:$D,'Movements'!$B:$B,$A215,'Movements'!$C:$C,"Purchase")+SUMIFS('Movements'!$D:$D,'Movements'!$B:$B,$A215,'Movements'!$C:$C,"Count gap")-SUMIFS('Movements'!$D:$D,'Movements'!$B:$B,$A215,'Movements'!$C:$C,"Use")-SUMIFS('Movements'!$D:$D,'Movements'!$B:$B,$A215,'Movements'!$C:$C,"Sale")-SUMIFS('Movements'!$D:$D,'Movements'!$B:$B,$A215,'Movements'!$C:$C,"Waste"))</f>
        <v/>
      </c>
      <c r="E215" s="8">
        <f>IF($A215="","",SUMIFS('Movements'!$D:$D,'Movements'!$B:$B,$A215,'Movements'!$C:$C,"Use",'Movements'!$A:$A,"&gt;="&amp;(TODAY()-30))+SUMIFS('Movements'!$D:$D,'Movements'!$B:$B,$A215,'Movements'!$C:$C,"Sale",'Movements'!$A:$A,"&gt;="&amp;(TODAY()-30)))</f>
        <v/>
      </c>
      <c r="F215" s="9">
        <f>IF(OR($A215="",E215=0),"",E215/30)</f>
        <v/>
      </c>
      <c r="G215" s="10">
        <f>IF(OR(F215="",F215=0),"",ROUND(D215/F215,0))</f>
        <v/>
      </c>
      <c r="H215" s="11">
        <f>IF($A215="","",IF(D215&lt;=C215,"Order now","OK"))</f>
        <v/>
      </c>
    </row>
    <row r="216">
      <c r="D216" s="8">
        <f>IF($A216="","",SUMIFS('Movements'!$D:$D,'Movements'!$B:$B,$A216,'Movements'!$C:$C,"Purchase")+SUMIFS('Movements'!$D:$D,'Movements'!$B:$B,$A216,'Movements'!$C:$C,"Count gap")-SUMIFS('Movements'!$D:$D,'Movements'!$B:$B,$A216,'Movements'!$C:$C,"Use")-SUMIFS('Movements'!$D:$D,'Movements'!$B:$B,$A216,'Movements'!$C:$C,"Sale")-SUMIFS('Movements'!$D:$D,'Movements'!$B:$B,$A216,'Movements'!$C:$C,"Waste"))</f>
        <v/>
      </c>
      <c r="E216" s="8">
        <f>IF($A216="","",SUMIFS('Movements'!$D:$D,'Movements'!$B:$B,$A216,'Movements'!$C:$C,"Use",'Movements'!$A:$A,"&gt;="&amp;(TODAY()-30))+SUMIFS('Movements'!$D:$D,'Movements'!$B:$B,$A216,'Movements'!$C:$C,"Sale",'Movements'!$A:$A,"&gt;="&amp;(TODAY()-30)))</f>
        <v/>
      </c>
      <c r="F216" s="9">
        <f>IF(OR($A216="",E216=0),"",E216/30)</f>
        <v/>
      </c>
      <c r="G216" s="10">
        <f>IF(OR(F216="",F216=0),"",ROUND(D216/F216,0))</f>
        <v/>
      </c>
      <c r="H216" s="11">
        <f>IF($A216="","",IF(D216&lt;=C216,"Order now","OK"))</f>
        <v/>
      </c>
    </row>
    <row r="217">
      <c r="D217" s="8">
        <f>IF($A217="","",SUMIFS('Movements'!$D:$D,'Movements'!$B:$B,$A217,'Movements'!$C:$C,"Purchase")+SUMIFS('Movements'!$D:$D,'Movements'!$B:$B,$A217,'Movements'!$C:$C,"Count gap")-SUMIFS('Movements'!$D:$D,'Movements'!$B:$B,$A217,'Movements'!$C:$C,"Use")-SUMIFS('Movements'!$D:$D,'Movements'!$B:$B,$A217,'Movements'!$C:$C,"Sale")-SUMIFS('Movements'!$D:$D,'Movements'!$B:$B,$A217,'Movements'!$C:$C,"Waste"))</f>
        <v/>
      </c>
      <c r="E217" s="8">
        <f>IF($A217="","",SUMIFS('Movements'!$D:$D,'Movements'!$B:$B,$A217,'Movements'!$C:$C,"Use",'Movements'!$A:$A,"&gt;="&amp;(TODAY()-30))+SUMIFS('Movements'!$D:$D,'Movements'!$B:$B,$A217,'Movements'!$C:$C,"Sale",'Movements'!$A:$A,"&gt;="&amp;(TODAY()-30)))</f>
        <v/>
      </c>
      <c r="F217" s="9">
        <f>IF(OR($A217="",E217=0),"",E217/30)</f>
        <v/>
      </c>
      <c r="G217" s="10">
        <f>IF(OR(F217="",F217=0),"",ROUND(D217/F217,0))</f>
        <v/>
      </c>
      <c r="H217" s="11">
        <f>IF($A217="","",IF(D217&lt;=C217,"Order now","OK"))</f>
        <v/>
      </c>
    </row>
    <row r="218">
      <c r="D218" s="8">
        <f>IF($A218="","",SUMIFS('Movements'!$D:$D,'Movements'!$B:$B,$A218,'Movements'!$C:$C,"Purchase")+SUMIFS('Movements'!$D:$D,'Movements'!$B:$B,$A218,'Movements'!$C:$C,"Count gap")-SUMIFS('Movements'!$D:$D,'Movements'!$B:$B,$A218,'Movements'!$C:$C,"Use")-SUMIFS('Movements'!$D:$D,'Movements'!$B:$B,$A218,'Movements'!$C:$C,"Sale")-SUMIFS('Movements'!$D:$D,'Movements'!$B:$B,$A218,'Movements'!$C:$C,"Waste"))</f>
        <v/>
      </c>
      <c r="E218" s="8">
        <f>IF($A218="","",SUMIFS('Movements'!$D:$D,'Movements'!$B:$B,$A218,'Movements'!$C:$C,"Use",'Movements'!$A:$A,"&gt;="&amp;(TODAY()-30))+SUMIFS('Movements'!$D:$D,'Movements'!$B:$B,$A218,'Movements'!$C:$C,"Sale",'Movements'!$A:$A,"&gt;="&amp;(TODAY()-30)))</f>
        <v/>
      </c>
      <c r="F218" s="9">
        <f>IF(OR($A218="",E218=0),"",E218/30)</f>
        <v/>
      </c>
      <c r="G218" s="10">
        <f>IF(OR(F218="",F218=0),"",ROUND(D218/F218,0))</f>
        <v/>
      </c>
      <c r="H218" s="11">
        <f>IF($A218="","",IF(D218&lt;=C218,"Order now","OK"))</f>
        <v/>
      </c>
    </row>
    <row r="219">
      <c r="D219" s="8">
        <f>IF($A219="","",SUMIFS('Movements'!$D:$D,'Movements'!$B:$B,$A219,'Movements'!$C:$C,"Purchase")+SUMIFS('Movements'!$D:$D,'Movements'!$B:$B,$A219,'Movements'!$C:$C,"Count gap")-SUMIFS('Movements'!$D:$D,'Movements'!$B:$B,$A219,'Movements'!$C:$C,"Use")-SUMIFS('Movements'!$D:$D,'Movements'!$B:$B,$A219,'Movements'!$C:$C,"Sale")-SUMIFS('Movements'!$D:$D,'Movements'!$B:$B,$A219,'Movements'!$C:$C,"Waste"))</f>
        <v/>
      </c>
      <c r="E219" s="8">
        <f>IF($A219="","",SUMIFS('Movements'!$D:$D,'Movements'!$B:$B,$A219,'Movements'!$C:$C,"Use",'Movements'!$A:$A,"&gt;="&amp;(TODAY()-30))+SUMIFS('Movements'!$D:$D,'Movements'!$B:$B,$A219,'Movements'!$C:$C,"Sale",'Movements'!$A:$A,"&gt;="&amp;(TODAY()-30)))</f>
        <v/>
      </c>
      <c r="F219" s="9">
        <f>IF(OR($A219="",E219=0),"",E219/30)</f>
        <v/>
      </c>
      <c r="G219" s="10">
        <f>IF(OR(F219="",F219=0),"",ROUND(D219/F219,0))</f>
        <v/>
      </c>
      <c r="H219" s="11">
        <f>IF($A219="","",IF(D219&lt;=C219,"Order now","OK"))</f>
        <v/>
      </c>
    </row>
    <row r="220">
      <c r="D220" s="8">
        <f>IF($A220="","",SUMIFS('Movements'!$D:$D,'Movements'!$B:$B,$A220,'Movements'!$C:$C,"Purchase")+SUMIFS('Movements'!$D:$D,'Movements'!$B:$B,$A220,'Movements'!$C:$C,"Count gap")-SUMIFS('Movements'!$D:$D,'Movements'!$B:$B,$A220,'Movements'!$C:$C,"Use")-SUMIFS('Movements'!$D:$D,'Movements'!$B:$B,$A220,'Movements'!$C:$C,"Sale")-SUMIFS('Movements'!$D:$D,'Movements'!$B:$B,$A220,'Movements'!$C:$C,"Waste"))</f>
        <v/>
      </c>
      <c r="E220" s="8">
        <f>IF($A220="","",SUMIFS('Movements'!$D:$D,'Movements'!$B:$B,$A220,'Movements'!$C:$C,"Use",'Movements'!$A:$A,"&gt;="&amp;(TODAY()-30))+SUMIFS('Movements'!$D:$D,'Movements'!$B:$B,$A220,'Movements'!$C:$C,"Sale",'Movements'!$A:$A,"&gt;="&amp;(TODAY()-30)))</f>
        <v/>
      </c>
      <c r="F220" s="9">
        <f>IF(OR($A220="",E220=0),"",E220/30)</f>
        <v/>
      </c>
      <c r="G220" s="10">
        <f>IF(OR(F220="",F220=0),"",ROUND(D220/F220,0))</f>
        <v/>
      </c>
      <c r="H220" s="11">
        <f>IF($A220="","",IF(D220&lt;=C220,"Order now","OK"))</f>
        <v/>
      </c>
    </row>
    <row r="221">
      <c r="D221" s="8">
        <f>IF($A221="","",SUMIFS('Movements'!$D:$D,'Movements'!$B:$B,$A221,'Movements'!$C:$C,"Purchase")+SUMIFS('Movements'!$D:$D,'Movements'!$B:$B,$A221,'Movements'!$C:$C,"Count gap")-SUMIFS('Movements'!$D:$D,'Movements'!$B:$B,$A221,'Movements'!$C:$C,"Use")-SUMIFS('Movements'!$D:$D,'Movements'!$B:$B,$A221,'Movements'!$C:$C,"Sale")-SUMIFS('Movements'!$D:$D,'Movements'!$B:$B,$A221,'Movements'!$C:$C,"Waste"))</f>
        <v/>
      </c>
      <c r="E221" s="8">
        <f>IF($A221="","",SUMIFS('Movements'!$D:$D,'Movements'!$B:$B,$A221,'Movements'!$C:$C,"Use",'Movements'!$A:$A,"&gt;="&amp;(TODAY()-30))+SUMIFS('Movements'!$D:$D,'Movements'!$B:$B,$A221,'Movements'!$C:$C,"Sale",'Movements'!$A:$A,"&gt;="&amp;(TODAY()-30)))</f>
        <v/>
      </c>
      <c r="F221" s="9">
        <f>IF(OR($A221="",E221=0),"",E221/30)</f>
        <v/>
      </c>
      <c r="G221" s="10">
        <f>IF(OR(F221="",F221=0),"",ROUND(D221/F221,0))</f>
        <v/>
      </c>
      <c r="H221" s="11">
        <f>IF($A221="","",IF(D221&lt;=C221,"Order now","OK"))</f>
        <v/>
      </c>
    </row>
    <row r="222">
      <c r="D222" s="8">
        <f>IF($A222="","",SUMIFS('Movements'!$D:$D,'Movements'!$B:$B,$A222,'Movements'!$C:$C,"Purchase")+SUMIFS('Movements'!$D:$D,'Movements'!$B:$B,$A222,'Movements'!$C:$C,"Count gap")-SUMIFS('Movements'!$D:$D,'Movements'!$B:$B,$A222,'Movements'!$C:$C,"Use")-SUMIFS('Movements'!$D:$D,'Movements'!$B:$B,$A222,'Movements'!$C:$C,"Sale")-SUMIFS('Movements'!$D:$D,'Movements'!$B:$B,$A222,'Movements'!$C:$C,"Waste"))</f>
        <v/>
      </c>
      <c r="E222" s="8">
        <f>IF($A222="","",SUMIFS('Movements'!$D:$D,'Movements'!$B:$B,$A222,'Movements'!$C:$C,"Use",'Movements'!$A:$A,"&gt;="&amp;(TODAY()-30))+SUMIFS('Movements'!$D:$D,'Movements'!$B:$B,$A222,'Movements'!$C:$C,"Sale",'Movements'!$A:$A,"&gt;="&amp;(TODAY()-30)))</f>
        <v/>
      </c>
      <c r="F222" s="9">
        <f>IF(OR($A222="",E222=0),"",E222/30)</f>
        <v/>
      </c>
      <c r="G222" s="10">
        <f>IF(OR(F222="",F222=0),"",ROUND(D222/F222,0))</f>
        <v/>
      </c>
      <c r="H222" s="11">
        <f>IF($A222="","",IF(D222&lt;=C222,"Order now","OK"))</f>
        <v/>
      </c>
    </row>
    <row r="223">
      <c r="D223" s="8">
        <f>IF($A223="","",SUMIFS('Movements'!$D:$D,'Movements'!$B:$B,$A223,'Movements'!$C:$C,"Purchase")+SUMIFS('Movements'!$D:$D,'Movements'!$B:$B,$A223,'Movements'!$C:$C,"Count gap")-SUMIFS('Movements'!$D:$D,'Movements'!$B:$B,$A223,'Movements'!$C:$C,"Use")-SUMIFS('Movements'!$D:$D,'Movements'!$B:$B,$A223,'Movements'!$C:$C,"Sale")-SUMIFS('Movements'!$D:$D,'Movements'!$B:$B,$A223,'Movements'!$C:$C,"Waste"))</f>
        <v/>
      </c>
      <c r="E223" s="8">
        <f>IF($A223="","",SUMIFS('Movements'!$D:$D,'Movements'!$B:$B,$A223,'Movements'!$C:$C,"Use",'Movements'!$A:$A,"&gt;="&amp;(TODAY()-30))+SUMIFS('Movements'!$D:$D,'Movements'!$B:$B,$A223,'Movements'!$C:$C,"Sale",'Movements'!$A:$A,"&gt;="&amp;(TODAY()-30)))</f>
        <v/>
      </c>
      <c r="F223" s="9">
        <f>IF(OR($A223="",E223=0),"",E223/30)</f>
        <v/>
      </c>
      <c r="G223" s="10">
        <f>IF(OR(F223="",F223=0),"",ROUND(D223/F223,0))</f>
        <v/>
      </c>
      <c r="H223" s="11">
        <f>IF($A223="","",IF(D223&lt;=C223,"Order now","OK"))</f>
        <v/>
      </c>
    </row>
    <row r="224">
      <c r="D224" s="8">
        <f>IF($A224="","",SUMIFS('Movements'!$D:$D,'Movements'!$B:$B,$A224,'Movements'!$C:$C,"Purchase")+SUMIFS('Movements'!$D:$D,'Movements'!$B:$B,$A224,'Movements'!$C:$C,"Count gap")-SUMIFS('Movements'!$D:$D,'Movements'!$B:$B,$A224,'Movements'!$C:$C,"Use")-SUMIFS('Movements'!$D:$D,'Movements'!$B:$B,$A224,'Movements'!$C:$C,"Sale")-SUMIFS('Movements'!$D:$D,'Movements'!$B:$B,$A224,'Movements'!$C:$C,"Waste"))</f>
        <v/>
      </c>
      <c r="E224" s="8">
        <f>IF($A224="","",SUMIFS('Movements'!$D:$D,'Movements'!$B:$B,$A224,'Movements'!$C:$C,"Use",'Movements'!$A:$A,"&gt;="&amp;(TODAY()-30))+SUMIFS('Movements'!$D:$D,'Movements'!$B:$B,$A224,'Movements'!$C:$C,"Sale",'Movements'!$A:$A,"&gt;="&amp;(TODAY()-30)))</f>
        <v/>
      </c>
      <c r="F224" s="9">
        <f>IF(OR($A224="",E224=0),"",E224/30)</f>
        <v/>
      </c>
      <c r="G224" s="10">
        <f>IF(OR(F224="",F224=0),"",ROUND(D224/F224,0))</f>
        <v/>
      </c>
      <c r="H224" s="11">
        <f>IF($A224="","",IF(D224&lt;=C224,"Order now","OK"))</f>
        <v/>
      </c>
    </row>
    <row r="225">
      <c r="D225" s="8">
        <f>IF($A225="","",SUMIFS('Movements'!$D:$D,'Movements'!$B:$B,$A225,'Movements'!$C:$C,"Purchase")+SUMIFS('Movements'!$D:$D,'Movements'!$B:$B,$A225,'Movements'!$C:$C,"Count gap")-SUMIFS('Movements'!$D:$D,'Movements'!$B:$B,$A225,'Movements'!$C:$C,"Use")-SUMIFS('Movements'!$D:$D,'Movements'!$B:$B,$A225,'Movements'!$C:$C,"Sale")-SUMIFS('Movements'!$D:$D,'Movements'!$B:$B,$A225,'Movements'!$C:$C,"Waste"))</f>
        <v/>
      </c>
      <c r="E225" s="8">
        <f>IF($A225="","",SUMIFS('Movements'!$D:$D,'Movements'!$B:$B,$A225,'Movements'!$C:$C,"Use",'Movements'!$A:$A,"&gt;="&amp;(TODAY()-30))+SUMIFS('Movements'!$D:$D,'Movements'!$B:$B,$A225,'Movements'!$C:$C,"Sale",'Movements'!$A:$A,"&gt;="&amp;(TODAY()-30)))</f>
        <v/>
      </c>
      <c r="F225" s="9">
        <f>IF(OR($A225="",E225=0),"",E225/30)</f>
        <v/>
      </c>
      <c r="G225" s="10">
        <f>IF(OR(F225="",F225=0),"",ROUND(D225/F225,0))</f>
        <v/>
      </c>
      <c r="H225" s="11">
        <f>IF($A225="","",IF(D225&lt;=C225,"Order now","OK"))</f>
        <v/>
      </c>
    </row>
    <row r="226">
      <c r="D226" s="8">
        <f>IF($A226="","",SUMIFS('Movements'!$D:$D,'Movements'!$B:$B,$A226,'Movements'!$C:$C,"Purchase")+SUMIFS('Movements'!$D:$D,'Movements'!$B:$B,$A226,'Movements'!$C:$C,"Count gap")-SUMIFS('Movements'!$D:$D,'Movements'!$B:$B,$A226,'Movements'!$C:$C,"Use")-SUMIFS('Movements'!$D:$D,'Movements'!$B:$B,$A226,'Movements'!$C:$C,"Sale")-SUMIFS('Movements'!$D:$D,'Movements'!$B:$B,$A226,'Movements'!$C:$C,"Waste"))</f>
        <v/>
      </c>
      <c r="E226" s="8">
        <f>IF($A226="","",SUMIFS('Movements'!$D:$D,'Movements'!$B:$B,$A226,'Movements'!$C:$C,"Use",'Movements'!$A:$A,"&gt;="&amp;(TODAY()-30))+SUMIFS('Movements'!$D:$D,'Movements'!$B:$B,$A226,'Movements'!$C:$C,"Sale",'Movements'!$A:$A,"&gt;="&amp;(TODAY()-30)))</f>
        <v/>
      </c>
      <c r="F226" s="9">
        <f>IF(OR($A226="",E226=0),"",E226/30)</f>
        <v/>
      </c>
      <c r="G226" s="10">
        <f>IF(OR(F226="",F226=0),"",ROUND(D226/F226,0))</f>
        <v/>
      </c>
      <c r="H226" s="11">
        <f>IF($A226="","",IF(D226&lt;=C226,"Order now","OK"))</f>
        <v/>
      </c>
    </row>
    <row r="227">
      <c r="D227" s="8">
        <f>IF($A227="","",SUMIFS('Movements'!$D:$D,'Movements'!$B:$B,$A227,'Movements'!$C:$C,"Purchase")+SUMIFS('Movements'!$D:$D,'Movements'!$B:$B,$A227,'Movements'!$C:$C,"Count gap")-SUMIFS('Movements'!$D:$D,'Movements'!$B:$B,$A227,'Movements'!$C:$C,"Use")-SUMIFS('Movements'!$D:$D,'Movements'!$B:$B,$A227,'Movements'!$C:$C,"Sale")-SUMIFS('Movements'!$D:$D,'Movements'!$B:$B,$A227,'Movements'!$C:$C,"Waste"))</f>
        <v/>
      </c>
      <c r="E227" s="8">
        <f>IF($A227="","",SUMIFS('Movements'!$D:$D,'Movements'!$B:$B,$A227,'Movements'!$C:$C,"Use",'Movements'!$A:$A,"&gt;="&amp;(TODAY()-30))+SUMIFS('Movements'!$D:$D,'Movements'!$B:$B,$A227,'Movements'!$C:$C,"Sale",'Movements'!$A:$A,"&gt;="&amp;(TODAY()-30)))</f>
        <v/>
      </c>
      <c r="F227" s="9">
        <f>IF(OR($A227="",E227=0),"",E227/30)</f>
        <v/>
      </c>
      <c r="G227" s="10">
        <f>IF(OR(F227="",F227=0),"",ROUND(D227/F227,0))</f>
        <v/>
      </c>
      <c r="H227" s="11">
        <f>IF($A227="","",IF(D227&lt;=C227,"Order now","OK"))</f>
        <v/>
      </c>
    </row>
    <row r="228">
      <c r="D228" s="8">
        <f>IF($A228="","",SUMIFS('Movements'!$D:$D,'Movements'!$B:$B,$A228,'Movements'!$C:$C,"Purchase")+SUMIFS('Movements'!$D:$D,'Movements'!$B:$B,$A228,'Movements'!$C:$C,"Count gap")-SUMIFS('Movements'!$D:$D,'Movements'!$B:$B,$A228,'Movements'!$C:$C,"Use")-SUMIFS('Movements'!$D:$D,'Movements'!$B:$B,$A228,'Movements'!$C:$C,"Sale")-SUMIFS('Movements'!$D:$D,'Movements'!$B:$B,$A228,'Movements'!$C:$C,"Waste"))</f>
        <v/>
      </c>
      <c r="E228" s="8">
        <f>IF($A228="","",SUMIFS('Movements'!$D:$D,'Movements'!$B:$B,$A228,'Movements'!$C:$C,"Use",'Movements'!$A:$A,"&gt;="&amp;(TODAY()-30))+SUMIFS('Movements'!$D:$D,'Movements'!$B:$B,$A228,'Movements'!$C:$C,"Sale",'Movements'!$A:$A,"&gt;="&amp;(TODAY()-30)))</f>
        <v/>
      </c>
      <c r="F228" s="9">
        <f>IF(OR($A228="",E228=0),"",E228/30)</f>
        <v/>
      </c>
      <c r="G228" s="10">
        <f>IF(OR(F228="",F228=0),"",ROUND(D228/F228,0))</f>
        <v/>
      </c>
      <c r="H228" s="11">
        <f>IF($A228="","",IF(D228&lt;=C228,"Order now","OK"))</f>
        <v/>
      </c>
    </row>
    <row r="229">
      <c r="D229" s="8">
        <f>IF($A229="","",SUMIFS('Movements'!$D:$D,'Movements'!$B:$B,$A229,'Movements'!$C:$C,"Purchase")+SUMIFS('Movements'!$D:$D,'Movements'!$B:$B,$A229,'Movements'!$C:$C,"Count gap")-SUMIFS('Movements'!$D:$D,'Movements'!$B:$B,$A229,'Movements'!$C:$C,"Use")-SUMIFS('Movements'!$D:$D,'Movements'!$B:$B,$A229,'Movements'!$C:$C,"Sale")-SUMIFS('Movements'!$D:$D,'Movements'!$B:$B,$A229,'Movements'!$C:$C,"Waste"))</f>
        <v/>
      </c>
      <c r="E229" s="8">
        <f>IF($A229="","",SUMIFS('Movements'!$D:$D,'Movements'!$B:$B,$A229,'Movements'!$C:$C,"Use",'Movements'!$A:$A,"&gt;="&amp;(TODAY()-30))+SUMIFS('Movements'!$D:$D,'Movements'!$B:$B,$A229,'Movements'!$C:$C,"Sale",'Movements'!$A:$A,"&gt;="&amp;(TODAY()-30)))</f>
        <v/>
      </c>
      <c r="F229" s="9">
        <f>IF(OR($A229="",E229=0),"",E229/30)</f>
        <v/>
      </c>
      <c r="G229" s="10">
        <f>IF(OR(F229="",F229=0),"",ROUND(D229/F229,0))</f>
        <v/>
      </c>
      <c r="H229" s="11">
        <f>IF($A229="","",IF(D229&lt;=C229,"Order now","OK"))</f>
        <v/>
      </c>
    </row>
    <row r="230">
      <c r="D230" s="8">
        <f>IF($A230="","",SUMIFS('Movements'!$D:$D,'Movements'!$B:$B,$A230,'Movements'!$C:$C,"Purchase")+SUMIFS('Movements'!$D:$D,'Movements'!$B:$B,$A230,'Movements'!$C:$C,"Count gap")-SUMIFS('Movements'!$D:$D,'Movements'!$B:$B,$A230,'Movements'!$C:$C,"Use")-SUMIFS('Movements'!$D:$D,'Movements'!$B:$B,$A230,'Movements'!$C:$C,"Sale")-SUMIFS('Movements'!$D:$D,'Movements'!$B:$B,$A230,'Movements'!$C:$C,"Waste"))</f>
        <v/>
      </c>
      <c r="E230" s="8">
        <f>IF($A230="","",SUMIFS('Movements'!$D:$D,'Movements'!$B:$B,$A230,'Movements'!$C:$C,"Use",'Movements'!$A:$A,"&gt;="&amp;(TODAY()-30))+SUMIFS('Movements'!$D:$D,'Movements'!$B:$B,$A230,'Movements'!$C:$C,"Sale",'Movements'!$A:$A,"&gt;="&amp;(TODAY()-30)))</f>
        <v/>
      </c>
      <c r="F230" s="9">
        <f>IF(OR($A230="",E230=0),"",E230/30)</f>
        <v/>
      </c>
      <c r="G230" s="10">
        <f>IF(OR(F230="",F230=0),"",ROUND(D230/F230,0))</f>
        <v/>
      </c>
      <c r="H230" s="11">
        <f>IF($A230="","",IF(D230&lt;=C230,"Order now","OK"))</f>
        <v/>
      </c>
    </row>
    <row r="231">
      <c r="D231" s="8">
        <f>IF($A231="","",SUMIFS('Movements'!$D:$D,'Movements'!$B:$B,$A231,'Movements'!$C:$C,"Purchase")+SUMIFS('Movements'!$D:$D,'Movements'!$B:$B,$A231,'Movements'!$C:$C,"Count gap")-SUMIFS('Movements'!$D:$D,'Movements'!$B:$B,$A231,'Movements'!$C:$C,"Use")-SUMIFS('Movements'!$D:$D,'Movements'!$B:$B,$A231,'Movements'!$C:$C,"Sale")-SUMIFS('Movements'!$D:$D,'Movements'!$B:$B,$A231,'Movements'!$C:$C,"Waste"))</f>
        <v/>
      </c>
      <c r="E231" s="8">
        <f>IF($A231="","",SUMIFS('Movements'!$D:$D,'Movements'!$B:$B,$A231,'Movements'!$C:$C,"Use",'Movements'!$A:$A,"&gt;="&amp;(TODAY()-30))+SUMIFS('Movements'!$D:$D,'Movements'!$B:$B,$A231,'Movements'!$C:$C,"Sale",'Movements'!$A:$A,"&gt;="&amp;(TODAY()-30)))</f>
        <v/>
      </c>
      <c r="F231" s="9">
        <f>IF(OR($A231="",E231=0),"",E231/30)</f>
        <v/>
      </c>
      <c r="G231" s="10">
        <f>IF(OR(F231="",F231=0),"",ROUND(D231/F231,0))</f>
        <v/>
      </c>
      <c r="H231" s="11">
        <f>IF($A231="","",IF(D231&lt;=C231,"Order now","OK"))</f>
        <v/>
      </c>
    </row>
    <row r="232">
      <c r="D232" s="8">
        <f>IF($A232="","",SUMIFS('Movements'!$D:$D,'Movements'!$B:$B,$A232,'Movements'!$C:$C,"Purchase")+SUMIFS('Movements'!$D:$D,'Movements'!$B:$B,$A232,'Movements'!$C:$C,"Count gap")-SUMIFS('Movements'!$D:$D,'Movements'!$B:$B,$A232,'Movements'!$C:$C,"Use")-SUMIFS('Movements'!$D:$D,'Movements'!$B:$B,$A232,'Movements'!$C:$C,"Sale")-SUMIFS('Movements'!$D:$D,'Movements'!$B:$B,$A232,'Movements'!$C:$C,"Waste"))</f>
        <v/>
      </c>
      <c r="E232" s="8">
        <f>IF($A232="","",SUMIFS('Movements'!$D:$D,'Movements'!$B:$B,$A232,'Movements'!$C:$C,"Use",'Movements'!$A:$A,"&gt;="&amp;(TODAY()-30))+SUMIFS('Movements'!$D:$D,'Movements'!$B:$B,$A232,'Movements'!$C:$C,"Sale",'Movements'!$A:$A,"&gt;="&amp;(TODAY()-30)))</f>
        <v/>
      </c>
      <c r="F232" s="9">
        <f>IF(OR($A232="",E232=0),"",E232/30)</f>
        <v/>
      </c>
      <c r="G232" s="10">
        <f>IF(OR(F232="",F232=0),"",ROUND(D232/F232,0))</f>
        <v/>
      </c>
      <c r="H232" s="11">
        <f>IF($A232="","",IF(D232&lt;=C232,"Order now","OK"))</f>
        <v/>
      </c>
    </row>
    <row r="233">
      <c r="D233" s="8">
        <f>IF($A233="","",SUMIFS('Movements'!$D:$D,'Movements'!$B:$B,$A233,'Movements'!$C:$C,"Purchase")+SUMIFS('Movements'!$D:$D,'Movements'!$B:$B,$A233,'Movements'!$C:$C,"Count gap")-SUMIFS('Movements'!$D:$D,'Movements'!$B:$B,$A233,'Movements'!$C:$C,"Use")-SUMIFS('Movements'!$D:$D,'Movements'!$B:$B,$A233,'Movements'!$C:$C,"Sale")-SUMIFS('Movements'!$D:$D,'Movements'!$B:$B,$A233,'Movements'!$C:$C,"Waste"))</f>
        <v/>
      </c>
      <c r="E233" s="8">
        <f>IF($A233="","",SUMIFS('Movements'!$D:$D,'Movements'!$B:$B,$A233,'Movements'!$C:$C,"Use",'Movements'!$A:$A,"&gt;="&amp;(TODAY()-30))+SUMIFS('Movements'!$D:$D,'Movements'!$B:$B,$A233,'Movements'!$C:$C,"Sale",'Movements'!$A:$A,"&gt;="&amp;(TODAY()-30)))</f>
        <v/>
      </c>
      <c r="F233" s="9">
        <f>IF(OR($A233="",E233=0),"",E233/30)</f>
        <v/>
      </c>
      <c r="G233" s="10">
        <f>IF(OR(F233="",F233=0),"",ROUND(D233/F233,0))</f>
        <v/>
      </c>
      <c r="H233" s="11">
        <f>IF($A233="","",IF(D233&lt;=C233,"Order now","OK"))</f>
        <v/>
      </c>
    </row>
    <row r="234">
      <c r="D234" s="8">
        <f>IF($A234="","",SUMIFS('Movements'!$D:$D,'Movements'!$B:$B,$A234,'Movements'!$C:$C,"Purchase")+SUMIFS('Movements'!$D:$D,'Movements'!$B:$B,$A234,'Movements'!$C:$C,"Count gap")-SUMIFS('Movements'!$D:$D,'Movements'!$B:$B,$A234,'Movements'!$C:$C,"Use")-SUMIFS('Movements'!$D:$D,'Movements'!$B:$B,$A234,'Movements'!$C:$C,"Sale")-SUMIFS('Movements'!$D:$D,'Movements'!$B:$B,$A234,'Movements'!$C:$C,"Waste"))</f>
        <v/>
      </c>
      <c r="E234" s="8">
        <f>IF($A234="","",SUMIFS('Movements'!$D:$D,'Movements'!$B:$B,$A234,'Movements'!$C:$C,"Use",'Movements'!$A:$A,"&gt;="&amp;(TODAY()-30))+SUMIFS('Movements'!$D:$D,'Movements'!$B:$B,$A234,'Movements'!$C:$C,"Sale",'Movements'!$A:$A,"&gt;="&amp;(TODAY()-30)))</f>
        <v/>
      </c>
      <c r="F234" s="9">
        <f>IF(OR($A234="",E234=0),"",E234/30)</f>
        <v/>
      </c>
      <c r="G234" s="10">
        <f>IF(OR(F234="",F234=0),"",ROUND(D234/F234,0))</f>
        <v/>
      </c>
      <c r="H234" s="11">
        <f>IF($A234="","",IF(D234&lt;=C234,"Order now","OK"))</f>
        <v/>
      </c>
    </row>
    <row r="235">
      <c r="D235" s="8">
        <f>IF($A235="","",SUMIFS('Movements'!$D:$D,'Movements'!$B:$B,$A235,'Movements'!$C:$C,"Purchase")+SUMIFS('Movements'!$D:$D,'Movements'!$B:$B,$A235,'Movements'!$C:$C,"Count gap")-SUMIFS('Movements'!$D:$D,'Movements'!$B:$B,$A235,'Movements'!$C:$C,"Use")-SUMIFS('Movements'!$D:$D,'Movements'!$B:$B,$A235,'Movements'!$C:$C,"Sale")-SUMIFS('Movements'!$D:$D,'Movements'!$B:$B,$A235,'Movements'!$C:$C,"Waste"))</f>
        <v/>
      </c>
      <c r="E235" s="8">
        <f>IF($A235="","",SUMIFS('Movements'!$D:$D,'Movements'!$B:$B,$A235,'Movements'!$C:$C,"Use",'Movements'!$A:$A,"&gt;="&amp;(TODAY()-30))+SUMIFS('Movements'!$D:$D,'Movements'!$B:$B,$A235,'Movements'!$C:$C,"Sale",'Movements'!$A:$A,"&gt;="&amp;(TODAY()-30)))</f>
        <v/>
      </c>
      <c r="F235" s="9">
        <f>IF(OR($A235="",E235=0),"",E235/30)</f>
        <v/>
      </c>
      <c r="G235" s="10">
        <f>IF(OR(F235="",F235=0),"",ROUND(D235/F235,0))</f>
        <v/>
      </c>
      <c r="H235" s="11">
        <f>IF($A235="","",IF(D235&lt;=C235,"Order now","OK"))</f>
        <v/>
      </c>
    </row>
    <row r="236">
      <c r="D236" s="8">
        <f>IF($A236="","",SUMIFS('Movements'!$D:$D,'Movements'!$B:$B,$A236,'Movements'!$C:$C,"Purchase")+SUMIFS('Movements'!$D:$D,'Movements'!$B:$B,$A236,'Movements'!$C:$C,"Count gap")-SUMIFS('Movements'!$D:$D,'Movements'!$B:$B,$A236,'Movements'!$C:$C,"Use")-SUMIFS('Movements'!$D:$D,'Movements'!$B:$B,$A236,'Movements'!$C:$C,"Sale")-SUMIFS('Movements'!$D:$D,'Movements'!$B:$B,$A236,'Movements'!$C:$C,"Waste"))</f>
        <v/>
      </c>
      <c r="E236" s="8">
        <f>IF($A236="","",SUMIFS('Movements'!$D:$D,'Movements'!$B:$B,$A236,'Movements'!$C:$C,"Use",'Movements'!$A:$A,"&gt;="&amp;(TODAY()-30))+SUMIFS('Movements'!$D:$D,'Movements'!$B:$B,$A236,'Movements'!$C:$C,"Sale",'Movements'!$A:$A,"&gt;="&amp;(TODAY()-30)))</f>
        <v/>
      </c>
      <c r="F236" s="9">
        <f>IF(OR($A236="",E236=0),"",E236/30)</f>
        <v/>
      </c>
      <c r="G236" s="10">
        <f>IF(OR(F236="",F236=0),"",ROUND(D236/F236,0))</f>
        <v/>
      </c>
      <c r="H236" s="11">
        <f>IF($A236="","",IF(D236&lt;=C236,"Order now","OK"))</f>
        <v/>
      </c>
    </row>
    <row r="237">
      <c r="D237" s="8">
        <f>IF($A237="","",SUMIFS('Movements'!$D:$D,'Movements'!$B:$B,$A237,'Movements'!$C:$C,"Purchase")+SUMIFS('Movements'!$D:$D,'Movements'!$B:$B,$A237,'Movements'!$C:$C,"Count gap")-SUMIFS('Movements'!$D:$D,'Movements'!$B:$B,$A237,'Movements'!$C:$C,"Use")-SUMIFS('Movements'!$D:$D,'Movements'!$B:$B,$A237,'Movements'!$C:$C,"Sale")-SUMIFS('Movements'!$D:$D,'Movements'!$B:$B,$A237,'Movements'!$C:$C,"Waste"))</f>
        <v/>
      </c>
      <c r="E237" s="8">
        <f>IF($A237="","",SUMIFS('Movements'!$D:$D,'Movements'!$B:$B,$A237,'Movements'!$C:$C,"Use",'Movements'!$A:$A,"&gt;="&amp;(TODAY()-30))+SUMIFS('Movements'!$D:$D,'Movements'!$B:$B,$A237,'Movements'!$C:$C,"Sale",'Movements'!$A:$A,"&gt;="&amp;(TODAY()-30)))</f>
        <v/>
      </c>
      <c r="F237" s="9">
        <f>IF(OR($A237="",E237=0),"",E237/30)</f>
        <v/>
      </c>
      <c r="G237" s="10">
        <f>IF(OR(F237="",F237=0),"",ROUND(D237/F237,0))</f>
        <v/>
      </c>
      <c r="H237" s="11">
        <f>IF($A237="","",IF(D237&lt;=C237,"Order now","OK"))</f>
        <v/>
      </c>
    </row>
    <row r="238">
      <c r="D238" s="8">
        <f>IF($A238="","",SUMIFS('Movements'!$D:$D,'Movements'!$B:$B,$A238,'Movements'!$C:$C,"Purchase")+SUMIFS('Movements'!$D:$D,'Movements'!$B:$B,$A238,'Movements'!$C:$C,"Count gap")-SUMIFS('Movements'!$D:$D,'Movements'!$B:$B,$A238,'Movements'!$C:$C,"Use")-SUMIFS('Movements'!$D:$D,'Movements'!$B:$B,$A238,'Movements'!$C:$C,"Sale")-SUMIFS('Movements'!$D:$D,'Movements'!$B:$B,$A238,'Movements'!$C:$C,"Waste"))</f>
        <v/>
      </c>
      <c r="E238" s="8">
        <f>IF($A238="","",SUMIFS('Movements'!$D:$D,'Movements'!$B:$B,$A238,'Movements'!$C:$C,"Use",'Movements'!$A:$A,"&gt;="&amp;(TODAY()-30))+SUMIFS('Movements'!$D:$D,'Movements'!$B:$B,$A238,'Movements'!$C:$C,"Sale",'Movements'!$A:$A,"&gt;="&amp;(TODAY()-30)))</f>
        <v/>
      </c>
      <c r="F238" s="9">
        <f>IF(OR($A238="",E238=0),"",E238/30)</f>
        <v/>
      </c>
      <c r="G238" s="10">
        <f>IF(OR(F238="",F238=0),"",ROUND(D238/F238,0))</f>
        <v/>
      </c>
      <c r="H238" s="11">
        <f>IF($A238="","",IF(D238&lt;=C238,"Order now","OK"))</f>
        <v/>
      </c>
    </row>
    <row r="239">
      <c r="D239" s="8">
        <f>IF($A239="","",SUMIFS('Movements'!$D:$D,'Movements'!$B:$B,$A239,'Movements'!$C:$C,"Purchase")+SUMIFS('Movements'!$D:$D,'Movements'!$B:$B,$A239,'Movements'!$C:$C,"Count gap")-SUMIFS('Movements'!$D:$D,'Movements'!$B:$B,$A239,'Movements'!$C:$C,"Use")-SUMIFS('Movements'!$D:$D,'Movements'!$B:$B,$A239,'Movements'!$C:$C,"Sale")-SUMIFS('Movements'!$D:$D,'Movements'!$B:$B,$A239,'Movements'!$C:$C,"Waste"))</f>
        <v/>
      </c>
      <c r="E239" s="8">
        <f>IF($A239="","",SUMIFS('Movements'!$D:$D,'Movements'!$B:$B,$A239,'Movements'!$C:$C,"Use",'Movements'!$A:$A,"&gt;="&amp;(TODAY()-30))+SUMIFS('Movements'!$D:$D,'Movements'!$B:$B,$A239,'Movements'!$C:$C,"Sale",'Movements'!$A:$A,"&gt;="&amp;(TODAY()-30)))</f>
        <v/>
      </c>
      <c r="F239" s="9">
        <f>IF(OR($A239="",E239=0),"",E239/30)</f>
        <v/>
      </c>
      <c r="G239" s="10">
        <f>IF(OR(F239="",F239=0),"",ROUND(D239/F239,0))</f>
        <v/>
      </c>
      <c r="H239" s="11">
        <f>IF($A239="","",IF(D239&lt;=C239,"Order now","OK"))</f>
        <v/>
      </c>
    </row>
    <row r="240">
      <c r="D240" s="8">
        <f>IF($A240="","",SUMIFS('Movements'!$D:$D,'Movements'!$B:$B,$A240,'Movements'!$C:$C,"Purchase")+SUMIFS('Movements'!$D:$D,'Movements'!$B:$B,$A240,'Movements'!$C:$C,"Count gap")-SUMIFS('Movements'!$D:$D,'Movements'!$B:$B,$A240,'Movements'!$C:$C,"Use")-SUMIFS('Movements'!$D:$D,'Movements'!$B:$B,$A240,'Movements'!$C:$C,"Sale")-SUMIFS('Movements'!$D:$D,'Movements'!$B:$B,$A240,'Movements'!$C:$C,"Waste"))</f>
        <v/>
      </c>
      <c r="E240" s="8">
        <f>IF($A240="","",SUMIFS('Movements'!$D:$D,'Movements'!$B:$B,$A240,'Movements'!$C:$C,"Use",'Movements'!$A:$A,"&gt;="&amp;(TODAY()-30))+SUMIFS('Movements'!$D:$D,'Movements'!$B:$B,$A240,'Movements'!$C:$C,"Sale",'Movements'!$A:$A,"&gt;="&amp;(TODAY()-30)))</f>
        <v/>
      </c>
      <c r="F240" s="9">
        <f>IF(OR($A240="",E240=0),"",E240/30)</f>
        <v/>
      </c>
      <c r="G240" s="10">
        <f>IF(OR(F240="",F240=0),"",ROUND(D240/F240,0))</f>
        <v/>
      </c>
      <c r="H240" s="11">
        <f>IF($A240="","",IF(D240&lt;=C240,"Order now","OK"))</f>
        <v/>
      </c>
    </row>
    <row r="241">
      <c r="D241" s="8">
        <f>IF($A241="","",SUMIFS('Movements'!$D:$D,'Movements'!$B:$B,$A241,'Movements'!$C:$C,"Purchase")+SUMIFS('Movements'!$D:$D,'Movements'!$B:$B,$A241,'Movements'!$C:$C,"Count gap")-SUMIFS('Movements'!$D:$D,'Movements'!$B:$B,$A241,'Movements'!$C:$C,"Use")-SUMIFS('Movements'!$D:$D,'Movements'!$B:$B,$A241,'Movements'!$C:$C,"Sale")-SUMIFS('Movements'!$D:$D,'Movements'!$B:$B,$A241,'Movements'!$C:$C,"Waste"))</f>
        <v/>
      </c>
      <c r="E241" s="8">
        <f>IF($A241="","",SUMIFS('Movements'!$D:$D,'Movements'!$B:$B,$A241,'Movements'!$C:$C,"Use",'Movements'!$A:$A,"&gt;="&amp;(TODAY()-30))+SUMIFS('Movements'!$D:$D,'Movements'!$B:$B,$A241,'Movements'!$C:$C,"Sale",'Movements'!$A:$A,"&gt;="&amp;(TODAY()-30)))</f>
        <v/>
      </c>
      <c r="F241" s="9">
        <f>IF(OR($A241="",E241=0),"",E241/30)</f>
        <v/>
      </c>
      <c r="G241" s="10">
        <f>IF(OR(F241="",F241=0),"",ROUND(D241/F241,0))</f>
        <v/>
      </c>
      <c r="H241" s="11">
        <f>IF($A241="","",IF(D241&lt;=C241,"Order now","OK"))</f>
        <v/>
      </c>
    </row>
    <row r="242">
      <c r="D242" s="8">
        <f>IF($A242="","",SUMIFS('Movements'!$D:$D,'Movements'!$B:$B,$A242,'Movements'!$C:$C,"Purchase")+SUMIFS('Movements'!$D:$D,'Movements'!$B:$B,$A242,'Movements'!$C:$C,"Count gap")-SUMIFS('Movements'!$D:$D,'Movements'!$B:$B,$A242,'Movements'!$C:$C,"Use")-SUMIFS('Movements'!$D:$D,'Movements'!$B:$B,$A242,'Movements'!$C:$C,"Sale")-SUMIFS('Movements'!$D:$D,'Movements'!$B:$B,$A242,'Movements'!$C:$C,"Waste"))</f>
        <v/>
      </c>
      <c r="E242" s="8">
        <f>IF($A242="","",SUMIFS('Movements'!$D:$D,'Movements'!$B:$B,$A242,'Movements'!$C:$C,"Use",'Movements'!$A:$A,"&gt;="&amp;(TODAY()-30))+SUMIFS('Movements'!$D:$D,'Movements'!$B:$B,$A242,'Movements'!$C:$C,"Sale",'Movements'!$A:$A,"&gt;="&amp;(TODAY()-30)))</f>
        <v/>
      </c>
      <c r="F242" s="9">
        <f>IF(OR($A242="",E242=0),"",E242/30)</f>
        <v/>
      </c>
      <c r="G242" s="10">
        <f>IF(OR(F242="",F242=0),"",ROUND(D242/F242,0))</f>
        <v/>
      </c>
      <c r="H242" s="11">
        <f>IF($A242="","",IF(D242&lt;=C242,"Order now","OK"))</f>
        <v/>
      </c>
    </row>
    <row r="243">
      <c r="D243" s="8">
        <f>IF($A243="","",SUMIFS('Movements'!$D:$D,'Movements'!$B:$B,$A243,'Movements'!$C:$C,"Purchase")+SUMIFS('Movements'!$D:$D,'Movements'!$B:$B,$A243,'Movements'!$C:$C,"Count gap")-SUMIFS('Movements'!$D:$D,'Movements'!$B:$B,$A243,'Movements'!$C:$C,"Use")-SUMIFS('Movements'!$D:$D,'Movements'!$B:$B,$A243,'Movements'!$C:$C,"Sale")-SUMIFS('Movements'!$D:$D,'Movements'!$B:$B,$A243,'Movements'!$C:$C,"Waste"))</f>
        <v/>
      </c>
      <c r="E243" s="8">
        <f>IF($A243="","",SUMIFS('Movements'!$D:$D,'Movements'!$B:$B,$A243,'Movements'!$C:$C,"Use",'Movements'!$A:$A,"&gt;="&amp;(TODAY()-30))+SUMIFS('Movements'!$D:$D,'Movements'!$B:$B,$A243,'Movements'!$C:$C,"Sale",'Movements'!$A:$A,"&gt;="&amp;(TODAY()-30)))</f>
        <v/>
      </c>
      <c r="F243" s="9">
        <f>IF(OR($A243="",E243=0),"",E243/30)</f>
        <v/>
      </c>
      <c r="G243" s="10">
        <f>IF(OR(F243="",F243=0),"",ROUND(D243/F243,0))</f>
        <v/>
      </c>
      <c r="H243" s="11">
        <f>IF($A243="","",IF(D243&lt;=C243,"Order now","OK"))</f>
        <v/>
      </c>
    </row>
    <row r="244">
      <c r="D244" s="8">
        <f>IF($A244="","",SUMIFS('Movements'!$D:$D,'Movements'!$B:$B,$A244,'Movements'!$C:$C,"Purchase")+SUMIFS('Movements'!$D:$D,'Movements'!$B:$B,$A244,'Movements'!$C:$C,"Count gap")-SUMIFS('Movements'!$D:$D,'Movements'!$B:$B,$A244,'Movements'!$C:$C,"Use")-SUMIFS('Movements'!$D:$D,'Movements'!$B:$B,$A244,'Movements'!$C:$C,"Sale")-SUMIFS('Movements'!$D:$D,'Movements'!$B:$B,$A244,'Movements'!$C:$C,"Waste"))</f>
        <v/>
      </c>
      <c r="E244" s="8">
        <f>IF($A244="","",SUMIFS('Movements'!$D:$D,'Movements'!$B:$B,$A244,'Movements'!$C:$C,"Use",'Movements'!$A:$A,"&gt;="&amp;(TODAY()-30))+SUMIFS('Movements'!$D:$D,'Movements'!$B:$B,$A244,'Movements'!$C:$C,"Sale",'Movements'!$A:$A,"&gt;="&amp;(TODAY()-30)))</f>
        <v/>
      </c>
      <c r="F244" s="9">
        <f>IF(OR($A244="",E244=0),"",E244/30)</f>
        <v/>
      </c>
      <c r="G244" s="10">
        <f>IF(OR(F244="",F244=0),"",ROUND(D244/F244,0))</f>
        <v/>
      </c>
      <c r="H244" s="11">
        <f>IF($A244="","",IF(D244&lt;=C244,"Order now","OK"))</f>
        <v/>
      </c>
    </row>
    <row r="245">
      <c r="D245" s="8">
        <f>IF($A245="","",SUMIFS('Movements'!$D:$D,'Movements'!$B:$B,$A245,'Movements'!$C:$C,"Purchase")+SUMIFS('Movements'!$D:$D,'Movements'!$B:$B,$A245,'Movements'!$C:$C,"Count gap")-SUMIFS('Movements'!$D:$D,'Movements'!$B:$B,$A245,'Movements'!$C:$C,"Use")-SUMIFS('Movements'!$D:$D,'Movements'!$B:$B,$A245,'Movements'!$C:$C,"Sale")-SUMIFS('Movements'!$D:$D,'Movements'!$B:$B,$A245,'Movements'!$C:$C,"Waste"))</f>
        <v/>
      </c>
      <c r="E245" s="8">
        <f>IF($A245="","",SUMIFS('Movements'!$D:$D,'Movements'!$B:$B,$A245,'Movements'!$C:$C,"Use",'Movements'!$A:$A,"&gt;="&amp;(TODAY()-30))+SUMIFS('Movements'!$D:$D,'Movements'!$B:$B,$A245,'Movements'!$C:$C,"Sale",'Movements'!$A:$A,"&gt;="&amp;(TODAY()-30)))</f>
        <v/>
      </c>
      <c r="F245" s="9">
        <f>IF(OR($A245="",E245=0),"",E245/30)</f>
        <v/>
      </c>
      <c r="G245" s="10">
        <f>IF(OR(F245="",F245=0),"",ROUND(D245/F245,0))</f>
        <v/>
      </c>
      <c r="H245" s="11">
        <f>IF($A245="","",IF(D245&lt;=C245,"Order now","OK"))</f>
        <v/>
      </c>
    </row>
    <row r="246">
      <c r="D246" s="8">
        <f>IF($A246="","",SUMIFS('Movements'!$D:$D,'Movements'!$B:$B,$A246,'Movements'!$C:$C,"Purchase")+SUMIFS('Movements'!$D:$D,'Movements'!$B:$B,$A246,'Movements'!$C:$C,"Count gap")-SUMIFS('Movements'!$D:$D,'Movements'!$B:$B,$A246,'Movements'!$C:$C,"Use")-SUMIFS('Movements'!$D:$D,'Movements'!$B:$B,$A246,'Movements'!$C:$C,"Sale")-SUMIFS('Movements'!$D:$D,'Movements'!$B:$B,$A246,'Movements'!$C:$C,"Waste"))</f>
        <v/>
      </c>
      <c r="E246" s="8">
        <f>IF($A246="","",SUMIFS('Movements'!$D:$D,'Movements'!$B:$B,$A246,'Movements'!$C:$C,"Use",'Movements'!$A:$A,"&gt;="&amp;(TODAY()-30))+SUMIFS('Movements'!$D:$D,'Movements'!$B:$B,$A246,'Movements'!$C:$C,"Sale",'Movements'!$A:$A,"&gt;="&amp;(TODAY()-30)))</f>
        <v/>
      </c>
      <c r="F246" s="9">
        <f>IF(OR($A246="",E246=0),"",E246/30)</f>
        <v/>
      </c>
      <c r="G246" s="10">
        <f>IF(OR(F246="",F246=0),"",ROUND(D246/F246,0))</f>
        <v/>
      </c>
      <c r="H246" s="11">
        <f>IF($A246="","",IF(D246&lt;=C246,"Order now","OK"))</f>
        <v/>
      </c>
    </row>
    <row r="247">
      <c r="D247" s="8">
        <f>IF($A247="","",SUMIFS('Movements'!$D:$D,'Movements'!$B:$B,$A247,'Movements'!$C:$C,"Purchase")+SUMIFS('Movements'!$D:$D,'Movements'!$B:$B,$A247,'Movements'!$C:$C,"Count gap")-SUMIFS('Movements'!$D:$D,'Movements'!$B:$B,$A247,'Movements'!$C:$C,"Use")-SUMIFS('Movements'!$D:$D,'Movements'!$B:$B,$A247,'Movements'!$C:$C,"Sale")-SUMIFS('Movements'!$D:$D,'Movements'!$B:$B,$A247,'Movements'!$C:$C,"Waste"))</f>
        <v/>
      </c>
      <c r="E247" s="8">
        <f>IF($A247="","",SUMIFS('Movements'!$D:$D,'Movements'!$B:$B,$A247,'Movements'!$C:$C,"Use",'Movements'!$A:$A,"&gt;="&amp;(TODAY()-30))+SUMIFS('Movements'!$D:$D,'Movements'!$B:$B,$A247,'Movements'!$C:$C,"Sale",'Movements'!$A:$A,"&gt;="&amp;(TODAY()-30)))</f>
        <v/>
      </c>
      <c r="F247" s="9">
        <f>IF(OR($A247="",E247=0),"",E247/30)</f>
        <v/>
      </c>
      <c r="G247" s="10">
        <f>IF(OR(F247="",F247=0),"",ROUND(D247/F247,0))</f>
        <v/>
      </c>
      <c r="H247" s="11">
        <f>IF($A247="","",IF(D247&lt;=C247,"Order now","OK"))</f>
        <v/>
      </c>
    </row>
    <row r="248">
      <c r="D248" s="8">
        <f>IF($A248="","",SUMIFS('Movements'!$D:$D,'Movements'!$B:$B,$A248,'Movements'!$C:$C,"Purchase")+SUMIFS('Movements'!$D:$D,'Movements'!$B:$B,$A248,'Movements'!$C:$C,"Count gap")-SUMIFS('Movements'!$D:$D,'Movements'!$B:$B,$A248,'Movements'!$C:$C,"Use")-SUMIFS('Movements'!$D:$D,'Movements'!$B:$B,$A248,'Movements'!$C:$C,"Sale")-SUMIFS('Movements'!$D:$D,'Movements'!$B:$B,$A248,'Movements'!$C:$C,"Waste"))</f>
        <v/>
      </c>
      <c r="E248" s="8">
        <f>IF($A248="","",SUMIFS('Movements'!$D:$D,'Movements'!$B:$B,$A248,'Movements'!$C:$C,"Use",'Movements'!$A:$A,"&gt;="&amp;(TODAY()-30))+SUMIFS('Movements'!$D:$D,'Movements'!$B:$B,$A248,'Movements'!$C:$C,"Sale",'Movements'!$A:$A,"&gt;="&amp;(TODAY()-30)))</f>
        <v/>
      </c>
      <c r="F248" s="9">
        <f>IF(OR($A248="",E248=0),"",E248/30)</f>
        <v/>
      </c>
      <c r="G248" s="10">
        <f>IF(OR(F248="",F248=0),"",ROUND(D248/F248,0))</f>
        <v/>
      </c>
      <c r="H248" s="11">
        <f>IF($A248="","",IF(D248&lt;=C248,"Order now","OK"))</f>
        <v/>
      </c>
    </row>
    <row r="249">
      <c r="D249" s="8">
        <f>IF($A249="","",SUMIFS('Movements'!$D:$D,'Movements'!$B:$B,$A249,'Movements'!$C:$C,"Purchase")+SUMIFS('Movements'!$D:$D,'Movements'!$B:$B,$A249,'Movements'!$C:$C,"Count gap")-SUMIFS('Movements'!$D:$D,'Movements'!$B:$B,$A249,'Movements'!$C:$C,"Use")-SUMIFS('Movements'!$D:$D,'Movements'!$B:$B,$A249,'Movements'!$C:$C,"Sale")-SUMIFS('Movements'!$D:$D,'Movements'!$B:$B,$A249,'Movements'!$C:$C,"Waste"))</f>
        <v/>
      </c>
      <c r="E249" s="8">
        <f>IF($A249="","",SUMIFS('Movements'!$D:$D,'Movements'!$B:$B,$A249,'Movements'!$C:$C,"Use",'Movements'!$A:$A,"&gt;="&amp;(TODAY()-30))+SUMIFS('Movements'!$D:$D,'Movements'!$B:$B,$A249,'Movements'!$C:$C,"Sale",'Movements'!$A:$A,"&gt;="&amp;(TODAY()-30)))</f>
        <v/>
      </c>
      <c r="F249" s="9">
        <f>IF(OR($A249="",E249=0),"",E249/30)</f>
        <v/>
      </c>
      <c r="G249" s="10">
        <f>IF(OR(F249="",F249=0),"",ROUND(D249/F249,0))</f>
        <v/>
      </c>
      <c r="H249" s="11">
        <f>IF($A249="","",IF(D249&lt;=C249,"Order now","OK"))</f>
        <v/>
      </c>
    </row>
    <row r="250">
      <c r="D250" s="8">
        <f>IF($A250="","",SUMIFS('Movements'!$D:$D,'Movements'!$B:$B,$A250,'Movements'!$C:$C,"Purchase")+SUMIFS('Movements'!$D:$D,'Movements'!$B:$B,$A250,'Movements'!$C:$C,"Count gap")-SUMIFS('Movements'!$D:$D,'Movements'!$B:$B,$A250,'Movements'!$C:$C,"Use")-SUMIFS('Movements'!$D:$D,'Movements'!$B:$B,$A250,'Movements'!$C:$C,"Sale")-SUMIFS('Movements'!$D:$D,'Movements'!$B:$B,$A250,'Movements'!$C:$C,"Waste"))</f>
        <v/>
      </c>
      <c r="E250" s="8">
        <f>IF($A250="","",SUMIFS('Movements'!$D:$D,'Movements'!$B:$B,$A250,'Movements'!$C:$C,"Use",'Movements'!$A:$A,"&gt;="&amp;(TODAY()-30))+SUMIFS('Movements'!$D:$D,'Movements'!$B:$B,$A250,'Movements'!$C:$C,"Sale",'Movements'!$A:$A,"&gt;="&amp;(TODAY()-30)))</f>
        <v/>
      </c>
      <c r="F250" s="9">
        <f>IF(OR($A250="",E250=0),"",E250/30)</f>
        <v/>
      </c>
      <c r="G250" s="10">
        <f>IF(OR(F250="",F250=0),"",ROUND(D250/F250,0))</f>
        <v/>
      </c>
      <c r="H250" s="11">
        <f>IF($A250="","",IF(D250&lt;=C250,"Order now","OK"))</f>
        <v/>
      </c>
    </row>
    <row r="251">
      <c r="D251" s="8">
        <f>IF($A251="","",SUMIFS('Movements'!$D:$D,'Movements'!$B:$B,$A251,'Movements'!$C:$C,"Purchase")+SUMIFS('Movements'!$D:$D,'Movements'!$B:$B,$A251,'Movements'!$C:$C,"Count gap")-SUMIFS('Movements'!$D:$D,'Movements'!$B:$B,$A251,'Movements'!$C:$C,"Use")-SUMIFS('Movements'!$D:$D,'Movements'!$B:$B,$A251,'Movements'!$C:$C,"Sale")-SUMIFS('Movements'!$D:$D,'Movements'!$B:$B,$A251,'Movements'!$C:$C,"Waste"))</f>
        <v/>
      </c>
      <c r="E251" s="8">
        <f>IF($A251="","",SUMIFS('Movements'!$D:$D,'Movements'!$B:$B,$A251,'Movements'!$C:$C,"Use",'Movements'!$A:$A,"&gt;="&amp;(TODAY()-30))+SUMIFS('Movements'!$D:$D,'Movements'!$B:$B,$A251,'Movements'!$C:$C,"Sale",'Movements'!$A:$A,"&gt;="&amp;(TODAY()-30)))</f>
        <v/>
      </c>
      <c r="F251" s="9">
        <f>IF(OR($A251="",E251=0),"",E251/30)</f>
        <v/>
      </c>
      <c r="G251" s="10">
        <f>IF(OR(F251="",F251=0),"",ROUND(D251/F251,0))</f>
        <v/>
      </c>
      <c r="H251" s="11">
        <f>IF($A251="","",IF(D251&lt;=C251,"Order now","OK"))</f>
        <v/>
      </c>
    </row>
    <row r="252">
      <c r="D252" s="8">
        <f>IF($A252="","",SUMIFS('Movements'!$D:$D,'Movements'!$B:$B,$A252,'Movements'!$C:$C,"Purchase")+SUMIFS('Movements'!$D:$D,'Movements'!$B:$B,$A252,'Movements'!$C:$C,"Count gap")-SUMIFS('Movements'!$D:$D,'Movements'!$B:$B,$A252,'Movements'!$C:$C,"Use")-SUMIFS('Movements'!$D:$D,'Movements'!$B:$B,$A252,'Movements'!$C:$C,"Sale")-SUMIFS('Movements'!$D:$D,'Movements'!$B:$B,$A252,'Movements'!$C:$C,"Waste"))</f>
        <v/>
      </c>
      <c r="E252" s="8">
        <f>IF($A252="","",SUMIFS('Movements'!$D:$D,'Movements'!$B:$B,$A252,'Movements'!$C:$C,"Use",'Movements'!$A:$A,"&gt;="&amp;(TODAY()-30))+SUMIFS('Movements'!$D:$D,'Movements'!$B:$B,$A252,'Movements'!$C:$C,"Sale",'Movements'!$A:$A,"&gt;="&amp;(TODAY()-30)))</f>
        <v/>
      </c>
      <c r="F252" s="9">
        <f>IF(OR($A252="",E252=0),"",E252/30)</f>
        <v/>
      </c>
      <c r="G252" s="10">
        <f>IF(OR(F252="",F252=0),"",ROUND(D252/F252,0))</f>
        <v/>
      </c>
      <c r="H252" s="11">
        <f>IF($A252="","",IF(D252&lt;=C252,"Order now","OK"))</f>
        <v/>
      </c>
    </row>
    <row r="253">
      <c r="D253" s="8">
        <f>IF($A253="","",SUMIFS('Movements'!$D:$D,'Movements'!$B:$B,$A253,'Movements'!$C:$C,"Purchase")+SUMIFS('Movements'!$D:$D,'Movements'!$B:$B,$A253,'Movements'!$C:$C,"Count gap")-SUMIFS('Movements'!$D:$D,'Movements'!$B:$B,$A253,'Movements'!$C:$C,"Use")-SUMIFS('Movements'!$D:$D,'Movements'!$B:$B,$A253,'Movements'!$C:$C,"Sale")-SUMIFS('Movements'!$D:$D,'Movements'!$B:$B,$A253,'Movements'!$C:$C,"Waste"))</f>
        <v/>
      </c>
      <c r="E253" s="8">
        <f>IF($A253="","",SUMIFS('Movements'!$D:$D,'Movements'!$B:$B,$A253,'Movements'!$C:$C,"Use",'Movements'!$A:$A,"&gt;="&amp;(TODAY()-30))+SUMIFS('Movements'!$D:$D,'Movements'!$B:$B,$A253,'Movements'!$C:$C,"Sale",'Movements'!$A:$A,"&gt;="&amp;(TODAY()-30)))</f>
        <v/>
      </c>
      <c r="F253" s="9">
        <f>IF(OR($A253="",E253=0),"",E253/30)</f>
        <v/>
      </c>
      <c r="G253" s="10">
        <f>IF(OR(F253="",F253=0),"",ROUND(D253/F253,0))</f>
        <v/>
      </c>
      <c r="H253" s="11">
        <f>IF($A253="","",IF(D253&lt;=C253,"Order now","OK"))</f>
        <v/>
      </c>
    </row>
    <row r="254">
      <c r="D254" s="8">
        <f>IF($A254="","",SUMIFS('Movements'!$D:$D,'Movements'!$B:$B,$A254,'Movements'!$C:$C,"Purchase")+SUMIFS('Movements'!$D:$D,'Movements'!$B:$B,$A254,'Movements'!$C:$C,"Count gap")-SUMIFS('Movements'!$D:$D,'Movements'!$B:$B,$A254,'Movements'!$C:$C,"Use")-SUMIFS('Movements'!$D:$D,'Movements'!$B:$B,$A254,'Movements'!$C:$C,"Sale")-SUMIFS('Movements'!$D:$D,'Movements'!$B:$B,$A254,'Movements'!$C:$C,"Waste"))</f>
        <v/>
      </c>
      <c r="E254" s="8">
        <f>IF($A254="","",SUMIFS('Movements'!$D:$D,'Movements'!$B:$B,$A254,'Movements'!$C:$C,"Use",'Movements'!$A:$A,"&gt;="&amp;(TODAY()-30))+SUMIFS('Movements'!$D:$D,'Movements'!$B:$B,$A254,'Movements'!$C:$C,"Sale",'Movements'!$A:$A,"&gt;="&amp;(TODAY()-30)))</f>
        <v/>
      </c>
      <c r="F254" s="9">
        <f>IF(OR($A254="",E254=0),"",E254/30)</f>
        <v/>
      </c>
      <c r="G254" s="10">
        <f>IF(OR(F254="",F254=0),"",ROUND(D254/F254,0))</f>
        <v/>
      </c>
      <c r="H254" s="11">
        <f>IF($A254="","",IF(D254&lt;=C254,"Order now","OK"))</f>
        <v/>
      </c>
    </row>
    <row r="255">
      <c r="D255" s="8">
        <f>IF($A255="","",SUMIFS('Movements'!$D:$D,'Movements'!$B:$B,$A255,'Movements'!$C:$C,"Purchase")+SUMIFS('Movements'!$D:$D,'Movements'!$B:$B,$A255,'Movements'!$C:$C,"Count gap")-SUMIFS('Movements'!$D:$D,'Movements'!$B:$B,$A255,'Movements'!$C:$C,"Use")-SUMIFS('Movements'!$D:$D,'Movements'!$B:$B,$A255,'Movements'!$C:$C,"Sale")-SUMIFS('Movements'!$D:$D,'Movements'!$B:$B,$A255,'Movements'!$C:$C,"Waste"))</f>
        <v/>
      </c>
      <c r="E255" s="8">
        <f>IF($A255="","",SUMIFS('Movements'!$D:$D,'Movements'!$B:$B,$A255,'Movements'!$C:$C,"Use",'Movements'!$A:$A,"&gt;="&amp;(TODAY()-30))+SUMIFS('Movements'!$D:$D,'Movements'!$B:$B,$A255,'Movements'!$C:$C,"Sale",'Movements'!$A:$A,"&gt;="&amp;(TODAY()-30)))</f>
        <v/>
      </c>
      <c r="F255" s="9">
        <f>IF(OR($A255="",E255=0),"",E255/30)</f>
        <v/>
      </c>
      <c r="G255" s="10">
        <f>IF(OR(F255="",F255=0),"",ROUND(D255/F255,0))</f>
        <v/>
      </c>
      <c r="H255" s="11">
        <f>IF($A255="","",IF(D255&lt;=C255,"Order now","OK"))</f>
        <v/>
      </c>
    </row>
    <row r="256">
      <c r="D256" s="8">
        <f>IF($A256="","",SUMIFS('Movements'!$D:$D,'Movements'!$B:$B,$A256,'Movements'!$C:$C,"Purchase")+SUMIFS('Movements'!$D:$D,'Movements'!$B:$B,$A256,'Movements'!$C:$C,"Count gap")-SUMIFS('Movements'!$D:$D,'Movements'!$B:$B,$A256,'Movements'!$C:$C,"Use")-SUMIFS('Movements'!$D:$D,'Movements'!$B:$B,$A256,'Movements'!$C:$C,"Sale")-SUMIFS('Movements'!$D:$D,'Movements'!$B:$B,$A256,'Movements'!$C:$C,"Waste"))</f>
        <v/>
      </c>
      <c r="E256" s="8">
        <f>IF($A256="","",SUMIFS('Movements'!$D:$D,'Movements'!$B:$B,$A256,'Movements'!$C:$C,"Use",'Movements'!$A:$A,"&gt;="&amp;(TODAY()-30))+SUMIFS('Movements'!$D:$D,'Movements'!$B:$B,$A256,'Movements'!$C:$C,"Sale",'Movements'!$A:$A,"&gt;="&amp;(TODAY()-30)))</f>
        <v/>
      </c>
      <c r="F256" s="9">
        <f>IF(OR($A256="",E256=0),"",E256/30)</f>
        <v/>
      </c>
      <c r="G256" s="10">
        <f>IF(OR(F256="",F256=0),"",ROUND(D256/F256,0))</f>
        <v/>
      </c>
      <c r="H256" s="11">
        <f>IF($A256="","",IF(D256&lt;=C256,"Order now","OK"))</f>
        <v/>
      </c>
    </row>
    <row r="257">
      <c r="D257" s="8">
        <f>IF($A257="","",SUMIFS('Movements'!$D:$D,'Movements'!$B:$B,$A257,'Movements'!$C:$C,"Purchase")+SUMIFS('Movements'!$D:$D,'Movements'!$B:$B,$A257,'Movements'!$C:$C,"Count gap")-SUMIFS('Movements'!$D:$D,'Movements'!$B:$B,$A257,'Movements'!$C:$C,"Use")-SUMIFS('Movements'!$D:$D,'Movements'!$B:$B,$A257,'Movements'!$C:$C,"Sale")-SUMIFS('Movements'!$D:$D,'Movements'!$B:$B,$A257,'Movements'!$C:$C,"Waste"))</f>
        <v/>
      </c>
      <c r="E257" s="8">
        <f>IF($A257="","",SUMIFS('Movements'!$D:$D,'Movements'!$B:$B,$A257,'Movements'!$C:$C,"Use",'Movements'!$A:$A,"&gt;="&amp;(TODAY()-30))+SUMIFS('Movements'!$D:$D,'Movements'!$B:$B,$A257,'Movements'!$C:$C,"Sale",'Movements'!$A:$A,"&gt;="&amp;(TODAY()-30)))</f>
        <v/>
      </c>
      <c r="F257" s="9">
        <f>IF(OR($A257="",E257=0),"",E257/30)</f>
        <v/>
      </c>
      <c r="G257" s="10">
        <f>IF(OR(F257="",F257=0),"",ROUND(D257/F257,0))</f>
        <v/>
      </c>
      <c r="H257" s="11">
        <f>IF($A257="","",IF(D257&lt;=C257,"Order now","OK"))</f>
        <v/>
      </c>
    </row>
    <row r="258">
      <c r="D258" s="8">
        <f>IF($A258="","",SUMIFS('Movements'!$D:$D,'Movements'!$B:$B,$A258,'Movements'!$C:$C,"Purchase")+SUMIFS('Movements'!$D:$D,'Movements'!$B:$B,$A258,'Movements'!$C:$C,"Count gap")-SUMIFS('Movements'!$D:$D,'Movements'!$B:$B,$A258,'Movements'!$C:$C,"Use")-SUMIFS('Movements'!$D:$D,'Movements'!$B:$B,$A258,'Movements'!$C:$C,"Sale")-SUMIFS('Movements'!$D:$D,'Movements'!$B:$B,$A258,'Movements'!$C:$C,"Waste"))</f>
        <v/>
      </c>
      <c r="E258" s="8">
        <f>IF($A258="","",SUMIFS('Movements'!$D:$D,'Movements'!$B:$B,$A258,'Movements'!$C:$C,"Use",'Movements'!$A:$A,"&gt;="&amp;(TODAY()-30))+SUMIFS('Movements'!$D:$D,'Movements'!$B:$B,$A258,'Movements'!$C:$C,"Sale",'Movements'!$A:$A,"&gt;="&amp;(TODAY()-30)))</f>
        <v/>
      </c>
      <c r="F258" s="9">
        <f>IF(OR($A258="",E258=0),"",E258/30)</f>
        <v/>
      </c>
      <c r="G258" s="10">
        <f>IF(OR(F258="",F258=0),"",ROUND(D258/F258,0))</f>
        <v/>
      </c>
      <c r="H258" s="11">
        <f>IF($A258="","",IF(D258&lt;=C258,"Order now","OK"))</f>
        <v/>
      </c>
    </row>
    <row r="259">
      <c r="D259" s="8">
        <f>IF($A259="","",SUMIFS('Movements'!$D:$D,'Movements'!$B:$B,$A259,'Movements'!$C:$C,"Purchase")+SUMIFS('Movements'!$D:$D,'Movements'!$B:$B,$A259,'Movements'!$C:$C,"Count gap")-SUMIFS('Movements'!$D:$D,'Movements'!$B:$B,$A259,'Movements'!$C:$C,"Use")-SUMIFS('Movements'!$D:$D,'Movements'!$B:$B,$A259,'Movements'!$C:$C,"Sale")-SUMIFS('Movements'!$D:$D,'Movements'!$B:$B,$A259,'Movements'!$C:$C,"Waste"))</f>
        <v/>
      </c>
      <c r="E259" s="8">
        <f>IF($A259="","",SUMIFS('Movements'!$D:$D,'Movements'!$B:$B,$A259,'Movements'!$C:$C,"Use",'Movements'!$A:$A,"&gt;="&amp;(TODAY()-30))+SUMIFS('Movements'!$D:$D,'Movements'!$B:$B,$A259,'Movements'!$C:$C,"Sale",'Movements'!$A:$A,"&gt;="&amp;(TODAY()-30)))</f>
        <v/>
      </c>
      <c r="F259" s="9">
        <f>IF(OR($A259="",E259=0),"",E259/30)</f>
        <v/>
      </c>
      <c r="G259" s="10">
        <f>IF(OR(F259="",F259=0),"",ROUND(D259/F259,0))</f>
        <v/>
      </c>
      <c r="H259" s="11">
        <f>IF($A259="","",IF(D259&lt;=C259,"Order now","OK"))</f>
        <v/>
      </c>
    </row>
    <row r="260">
      <c r="D260" s="8">
        <f>IF($A260="","",SUMIFS('Movements'!$D:$D,'Movements'!$B:$B,$A260,'Movements'!$C:$C,"Purchase")+SUMIFS('Movements'!$D:$D,'Movements'!$B:$B,$A260,'Movements'!$C:$C,"Count gap")-SUMIFS('Movements'!$D:$D,'Movements'!$B:$B,$A260,'Movements'!$C:$C,"Use")-SUMIFS('Movements'!$D:$D,'Movements'!$B:$B,$A260,'Movements'!$C:$C,"Sale")-SUMIFS('Movements'!$D:$D,'Movements'!$B:$B,$A260,'Movements'!$C:$C,"Waste"))</f>
        <v/>
      </c>
      <c r="E260" s="8">
        <f>IF($A260="","",SUMIFS('Movements'!$D:$D,'Movements'!$B:$B,$A260,'Movements'!$C:$C,"Use",'Movements'!$A:$A,"&gt;="&amp;(TODAY()-30))+SUMIFS('Movements'!$D:$D,'Movements'!$B:$B,$A260,'Movements'!$C:$C,"Sale",'Movements'!$A:$A,"&gt;="&amp;(TODAY()-30)))</f>
        <v/>
      </c>
      <c r="F260" s="9">
        <f>IF(OR($A260="",E260=0),"",E260/30)</f>
        <v/>
      </c>
      <c r="G260" s="10">
        <f>IF(OR(F260="",F260=0),"",ROUND(D260/F260,0))</f>
        <v/>
      </c>
      <c r="H260" s="11">
        <f>IF($A260="","",IF(D260&lt;=C260,"Order now","OK"))</f>
        <v/>
      </c>
    </row>
    <row r="261">
      <c r="D261" s="8">
        <f>IF($A261="","",SUMIFS('Movements'!$D:$D,'Movements'!$B:$B,$A261,'Movements'!$C:$C,"Purchase")+SUMIFS('Movements'!$D:$D,'Movements'!$B:$B,$A261,'Movements'!$C:$C,"Count gap")-SUMIFS('Movements'!$D:$D,'Movements'!$B:$B,$A261,'Movements'!$C:$C,"Use")-SUMIFS('Movements'!$D:$D,'Movements'!$B:$B,$A261,'Movements'!$C:$C,"Sale")-SUMIFS('Movements'!$D:$D,'Movements'!$B:$B,$A261,'Movements'!$C:$C,"Waste"))</f>
        <v/>
      </c>
      <c r="E261" s="8">
        <f>IF($A261="","",SUMIFS('Movements'!$D:$D,'Movements'!$B:$B,$A261,'Movements'!$C:$C,"Use",'Movements'!$A:$A,"&gt;="&amp;(TODAY()-30))+SUMIFS('Movements'!$D:$D,'Movements'!$B:$B,$A261,'Movements'!$C:$C,"Sale",'Movements'!$A:$A,"&gt;="&amp;(TODAY()-30)))</f>
        <v/>
      </c>
      <c r="F261" s="9">
        <f>IF(OR($A261="",E261=0),"",E261/30)</f>
        <v/>
      </c>
      <c r="G261" s="10">
        <f>IF(OR(F261="",F261=0),"",ROUND(D261/F261,0))</f>
        <v/>
      </c>
      <c r="H261" s="11">
        <f>IF($A261="","",IF(D261&lt;=C261,"Order now","OK"))</f>
        <v/>
      </c>
    </row>
    <row r="262">
      <c r="D262" s="8">
        <f>IF($A262="","",SUMIFS('Movements'!$D:$D,'Movements'!$B:$B,$A262,'Movements'!$C:$C,"Purchase")+SUMIFS('Movements'!$D:$D,'Movements'!$B:$B,$A262,'Movements'!$C:$C,"Count gap")-SUMIFS('Movements'!$D:$D,'Movements'!$B:$B,$A262,'Movements'!$C:$C,"Use")-SUMIFS('Movements'!$D:$D,'Movements'!$B:$B,$A262,'Movements'!$C:$C,"Sale")-SUMIFS('Movements'!$D:$D,'Movements'!$B:$B,$A262,'Movements'!$C:$C,"Waste"))</f>
        <v/>
      </c>
      <c r="E262" s="8">
        <f>IF($A262="","",SUMIFS('Movements'!$D:$D,'Movements'!$B:$B,$A262,'Movements'!$C:$C,"Use",'Movements'!$A:$A,"&gt;="&amp;(TODAY()-30))+SUMIFS('Movements'!$D:$D,'Movements'!$B:$B,$A262,'Movements'!$C:$C,"Sale",'Movements'!$A:$A,"&gt;="&amp;(TODAY()-30)))</f>
        <v/>
      </c>
      <c r="F262" s="9">
        <f>IF(OR($A262="",E262=0),"",E262/30)</f>
        <v/>
      </c>
      <c r="G262" s="10">
        <f>IF(OR(F262="",F262=0),"",ROUND(D262/F262,0))</f>
        <v/>
      </c>
      <c r="H262" s="11">
        <f>IF($A262="","",IF(D262&lt;=C262,"Order now","OK"))</f>
        <v/>
      </c>
    </row>
    <row r="263">
      <c r="D263" s="8">
        <f>IF($A263="","",SUMIFS('Movements'!$D:$D,'Movements'!$B:$B,$A263,'Movements'!$C:$C,"Purchase")+SUMIFS('Movements'!$D:$D,'Movements'!$B:$B,$A263,'Movements'!$C:$C,"Count gap")-SUMIFS('Movements'!$D:$D,'Movements'!$B:$B,$A263,'Movements'!$C:$C,"Use")-SUMIFS('Movements'!$D:$D,'Movements'!$B:$B,$A263,'Movements'!$C:$C,"Sale")-SUMIFS('Movements'!$D:$D,'Movements'!$B:$B,$A263,'Movements'!$C:$C,"Waste"))</f>
        <v/>
      </c>
      <c r="E263" s="8">
        <f>IF($A263="","",SUMIFS('Movements'!$D:$D,'Movements'!$B:$B,$A263,'Movements'!$C:$C,"Use",'Movements'!$A:$A,"&gt;="&amp;(TODAY()-30))+SUMIFS('Movements'!$D:$D,'Movements'!$B:$B,$A263,'Movements'!$C:$C,"Sale",'Movements'!$A:$A,"&gt;="&amp;(TODAY()-30)))</f>
        <v/>
      </c>
      <c r="F263" s="9">
        <f>IF(OR($A263="",E263=0),"",E263/30)</f>
        <v/>
      </c>
      <c r="G263" s="10">
        <f>IF(OR(F263="",F263=0),"",ROUND(D263/F263,0))</f>
        <v/>
      </c>
      <c r="H263" s="11">
        <f>IF($A263="","",IF(D263&lt;=C263,"Order now","OK"))</f>
        <v/>
      </c>
    </row>
    <row r="264">
      <c r="D264" s="8">
        <f>IF($A264="","",SUMIFS('Movements'!$D:$D,'Movements'!$B:$B,$A264,'Movements'!$C:$C,"Purchase")+SUMIFS('Movements'!$D:$D,'Movements'!$B:$B,$A264,'Movements'!$C:$C,"Count gap")-SUMIFS('Movements'!$D:$D,'Movements'!$B:$B,$A264,'Movements'!$C:$C,"Use")-SUMIFS('Movements'!$D:$D,'Movements'!$B:$B,$A264,'Movements'!$C:$C,"Sale")-SUMIFS('Movements'!$D:$D,'Movements'!$B:$B,$A264,'Movements'!$C:$C,"Waste"))</f>
        <v/>
      </c>
      <c r="E264" s="8">
        <f>IF($A264="","",SUMIFS('Movements'!$D:$D,'Movements'!$B:$B,$A264,'Movements'!$C:$C,"Use",'Movements'!$A:$A,"&gt;="&amp;(TODAY()-30))+SUMIFS('Movements'!$D:$D,'Movements'!$B:$B,$A264,'Movements'!$C:$C,"Sale",'Movements'!$A:$A,"&gt;="&amp;(TODAY()-30)))</f>
        <v/>
      </c>
      <c r="F264" s="9">
        <f>IF(OR($A264="",E264=0),"",E264/30)</f>
        <v/>
      </c>
      <c r="G264" s="10">
        <f>IF(OR(F264="",F264=0),"",ROUND(D264/F264,0))</f>
        <v/>
      </c>
      <c r="H264" s="11">
        <f>IF($A264="","",IF(D264&lt;=C264,"Order now","OK"))</f>
        <v/>
      </c>
    </row>
    <row r="265">
      <c r="D265" s="8">
        <f>IF($A265="","",SUMIFS('Movements'!$D:$D,'Movements'!$B:$B,$A265,'Movements'!$C:$C,"Purchase")+SUMIFS('Movements'!$D:$D,'Movements'!$B:$B,$A265,'Movements'!$C:$C,"Count gap")-SUMIFS('Movements'!$D:$D,'Movements'!$B:$B,$A265,'Movements'!$C:$C,"Use")-SUMIFS('Movements'!$D:$D,'Movements'!$B:$B,$A265,'Movements'!$C:$C,"Sale")-SUMIFS('Movements'!$D:$D,'Movements'!$B:$B,$A265,'Movements'!$C:$C,"Waste"))</f>
        <v/>
      </c>
      <c r="E265" s="8">
        <f>IF($A265="","",SUMIFS('Movements'!$D:$D,'Movements'!$B:$B,$A265,'Movements'!$C:$C,"Use",'Movements'!$A:$A,"&gt;="&amp;(TODAY()-30))+SUMIFS('Movements'!$D:$D,'Movements'!$B:$B,$A265,'Movements'!$C:$C,"Sale",'Movements'!$A:$A,"&gt;="&amp;(TODAY()-30)))</f>
        <v/>
      </c>
      <c r="F265" s="9">
        <f>IF(OR($A265="",E265=0),"",E265/30)</f>
        <v/>
      </c>
      <c r="G265" s="10">
        <f>IF(OR(F265="",F265=0),"",ROUND(D265/F265,0))</f>
        <v/>
      </c>
      <c r="H265" s="11">
        <f>IF($A265="","",IF(D265&lt;=C265,"Order now","OK"))</f>
        <v/>
      </c>
    </row>
    <row r="266">
      <c r="D266" s="8">
        <f>IF($A266="","",SUMIFS('Movements'!$D:$D,'Movements'!$B:$B,$A266,'Movements'!$C:$C,"Purchase")+SUMIFS('Movements'!$D:$D,'Movements'!$B:$B,$A266,'Movements'!$C:$C,"Count gap")-SUMIFS('Movements'!$D:$D,'Movements'!$B:$B,$A266,'Movements'!$C:$C,"Use")-SUMIFS('Movements'!$D:$D,'Movements'!$B:$B,$A266,'Movements'!$C:$C,"Sale")-SUMIFS('Movements'!$D:$D,'Movements'!$B:$B,$A266,'Movements'!$C:$C,"Waste"))</f>
        <v/>
      </c>
      <c r="E266" s="8">
        <f>IF($A266="","",SUMIFS('Movements'!$D:$D,'Movements'!$B:$B,$A266,'Movements'!$C:$C,"Use",'Movements'!$A:$A,"&gt;="&amp;(TODAY()-30))+SUMIFS('Movements'!$D:$D,'Movements'!$B:$B,$A266,'Movements'!$C:$C,"Sale",'Movements'!$A:$A,"&gt;="&amp;(TODAY()-30)))</f>
        <v/>
      </c>
      <c r="F266" s="9">
        <f>IF(OR($A266="",E266=0),"",E266/30)</f>
        <v/>
      </c>
      <c r="G266" s="10">
        <f>IF(OR(F266="",F266=0),"",ROUND(D266/F266,0))</f>
        <v/>
      </c>
      <c r="H266" s="11">
        <f>IF($A266="","",IF(D266&lt;=C266,"Order now","OK"))</f>
        <v/>
      </c>
    </row>
    <row r="267">
      <c r="D267" s="8">
        <f>IF($A267="","",SUMIFS('Movements'!$D:$D,'Movements'!$B:$B,$A267,'Movements'!$C:$C,"Purchase")+SUMIFS('Movements'!$D:$D,'Movements'!$B:$B,$A267,'Movements'!$C:$C,"Count gap")-SUMIFS('Movements'!$D:$D,'Movements'!$B:$B,$A267,'Movements'!$C:$C,"Use")-SUMIFS('Movements'!$D:$D,'Movements'!$B:$B,$A267,'Movements'!$C:$C,"Sale")-SUMIFS('Movements'!$D:$D,'Movements'!$B:$B,$A267,'Movements'!$C:$C,"Waste"))</f>
        <v/>
      </c>
      <c r="E267" s="8">
        <f>IF($A267="","",SUMIFS('Movements'!$D:$D,'Movements'!$B:$B,$A267,'Movements'!$C:$C,"Use",'Movements'!$A:$A,"&gt;="&amp;(TODAY()-30))+SUMIFS('Movements'!$D:$D,'Movements'!$B:$B,$A267,'Movements'!$C:$C,"Sale",'Movements'!$A:$A,"&gt;="&amp;(TODAY()-30)))</f>
        <v/>
      </c>
      <c r="F267" s="9">
        <f>IF(OR($A267="",E267=0),"",E267/30)</f>
        <v/>
      </c>
      <c r="G267" s="10">
        <f>IF(OR(F267="",F267=0),"",ROUND(D267/F267,0))</f>
        <v/>
      </c>
      <c r="H267" s="11">
        <f>IF($A267="","",IF(D267&lt;=C267,"Order now","OK"))</f>
        <v/>
      </c>
    </row>
    <row r="268">
      <c r="D268" s="8">
        <f>IF($A268="","",SUMIFS('Movements'!$D:$D,'Movements'!$B:$B,$A268,'Movements'!$C:$C,"Purchase")+SUMIFS('Movements'!$D:$D,'Movements'!$B:$B,$A268,'Movements'!$C:$C,"Count gap")-SUMIFS('Movements'!$D:$D,'Movements'!$B:$B,$A268,'Movements'!$C:$C,"Use")-SUMIFS('Movements'!$D:$D,'Movements'!$B:$B,$A268,'Movements'!$C:$C,"Sale")-SUMIFS('Movements'!$D:$D,'Movements'!$B:$B,$A268,'Movements'!$C:$C,"Waste"))</f>
        <v/>
      </c>
      <c r="E268" s="8">
        <f>IF($A268="","",SUMIFS('Movements'!$D:$D,'Movements'!$B:$B,$A268,'Movements'!$C:$C,"Use",'Movements'!$A:$A,"&gt;="&amp;(TODAY()-30))+SUMIFS('Movements'!$D:$D,'Movements'!$B:$B,$A268,'Movements'!$C:$C,"Sale",'Movements'!$A:$A,"&gt;="&amp;(TODAY()-30)))</f>
        <v/>
      </c>
      <c r="F268" s="9">
        <f>IF(OR($A268="",E268=0),"",E268/30)</f>
        <v/>
      </c>
      <c r="G268" s="10">
        <f>IF(OR(F268="",F268=0),"",ROUND(D268/F268,0))</f>
        <v/>
      </c>
      <c r="H268" s="11">
        <f>IF($A268="","",IF(D268&lt;=C268,"Order now","OK"))</f>
        <v/>
      </c>
    </row>
    <row r="269">
      <c r="D269" s="8">
        <f>IF($A269="","",SUMIFS('Movements'!$D:$D,'Movements'!$B:$B,$A269,'Movements'!$C:$C,"Purchase")+SUMIFS('Movements'!$D:$D,'Movements'!$B:$B,$A269,'Movements'!$C:$C,"Count gap")-SUMIFS('Movements'!$D:$D,'Movements'!$B:$B,$A269,'Movements'!$C:$C,"Use")-SUMIFS('Movements'!$D:$D,'Movements'!$B:$B,$A269,'Movements'!$C:$C,"Sale")-SUMIFS('Movements'!$D:$D,'Movements'!$B:$B,$A269,'Movements'!$C:$C,"Waste"))</f>
        <v/>
      </c>
      <c r="E269" s="8">
        <f>IF($A269="","",SUMIFS('Movements'!$D:$D,'Movements'!$B:$B,$A269,'Movements'!$C:$C,"Use",'Movements'!$A:$A,"&gt;="&amp;(TODAY()-30))+SUMIFS('Movements'!$D:$D,'Movements'!$B:$B,$A269,'Movements'!$C:$C,"Sale",'Movements'!$A:$A,"&gt;="&amp;(TODAY()-30)))</f>
        <v/>
      </c>
      <c r="F269" s="9">
        <f>IF(OR($A269="",E269=0),"",E269/30)</f>
        <v/>
      </c>
      <c r="G269" s="10">
        <f>IF(OR(F269="",F269=0),"",ROUND(D269/F269,0))</f>
        <v/>
      </c>
      <c r="H269" s="11">
        <f>IF($A269="","",IF(D269&lt;=C269,"Order now","OK"))</f>
        <v/>
      </c>
    </row>
    <row r="270">
      <c r="D270" s="8">
        <f>IF($A270="","",SUMIFS('Movements'!$D:$D,'Movements'!$B:$B,$A270,'Movements'!$C:$C,"Purchase")+SUMIFS('Movements'!$D:$D,'Movements'!$B:$B,$A270,'Movements'!$C:$C,"Count gap")-SUMIFS('Movements'!$D:$D,'Movements'!$B:$B,$A270,'Movements'!$C:$C,"Use")-SUMIFS('Movements'!$D:$D,'Movements'!$B:$B,$A270,'Movements'!$C:$C,"Sale")-SUMIFS('Movements'!$D:$D,'Movements'!$B:$B,$A270,'Movements'!$C:$C,"Waste"))</f>
        <v/>
      </c>
      <c r="E270" s="8">
        <f>IF($A270="","",SUMIFS('Movements'!$D:$D,'Movements'!$B:$B,$A270,'Movements'!$C:$C,"Use",'Movements'!$A:$A,"&gt;="&amp;(TODAY()-30))+SUMIFS('Movements'!$D:$D,'Movements'!$B:$B,$A270,'Movements'!$C:$C,"Sale",'Movements'!$A:$A,"&gt;="&amp;(TODAY()-30)))</f>
        <v/>
      </c>
      <c r="F270" s="9">
        <f>IF(OR($A270="",E270=0),"",E270/30)</f>
        <v/>
      </c>
      <c r="G270" s="10">
        <f>IF(OR(F270="",F270=0),"",ROUND(D270/F270,0))</f>
        <v/>
      </c>
      <c r="H270" s="11">
        <f>IF($A270="","",IF(D270&lt;=C270,"Order now","OK"))</f>
        <v/>
      </c>
    </row>
    <row r="271">
      <c r="D271" s="8">
        <f>IF($A271="","",SUMIFS('Movements'!$D:$D,'Movements'!$B:$B,$A271,'Movements'!$C:$C,"Purchase")+SUMIFS('Movements'!$D:$D,'Movements'!$B:$B,$A271,'Movements'!$C:$C,"Count gap")-SUMIFS('Movements'!$D:$D,'Movements'!$B:$B,$A271,'Movements'!$C:$C,"Use")-SUMIFS('Movements'!$D:$D,'Movements'!$B:$B,$A271,'Movements'!$C:$C,"Sale")-SUMIFS('Movements'!$D:$D,'Movements'!$B:$B,$A271,'Movements'!$C:$C,"Waste"))</f>
        <v/>
      </c>
      <c r="E271" s="8">
        <f>IF($A271="","",SUMIFS('Movements'!$D:$D,'Movements'!$B:$B,$A271,'Movements'!$C:$C,"Use",'Movements'!$A:$A,"&gt;="&amp;(TODAY()-30))+SUMIFS('Movements'!$D:$D,'Movements'!$B:$B,$A271,'Movements'!$C:$C,"Sale",'Movements'!$A:$A,"&gt;="&amp;(TODAY()-30)))</f>
        <v/>
      </c>
      <c r="F271" s="9">
        <f>IF(OR($A271="",E271=0),"",E271/30)</f>
        <v/>
      </c>
      <c r="G271" s="10">
        <f>IF(OR(F271="",F271=0),"",ROUND(D271/F271,0))</f>
        <v/>
      </c>
      <c r="H271" s="11">
        <f>IF($A271="","",IF(D271&lt;=C271,"Order now","OK"))</f>
        <v/>
      </c>
    </row>
    <row r="272">
      <c r="D272" s="8">
        <f>IF($A272="","",SUMIFS('Movements'!$D:$D,'Movements'!$B:$B,$A272,'Movements'!$C:$C,"Purchase")+SUMIFS('Movements'!$D:$D,'Movements'!$B:$B,$A272,'Movements'!$C:$C,"Count gap")-SUMIFS('Movements'!$D:$D,'Movements'!$B:$B,$A272,'Movements'!$C:$C,"Use")-SUMIFS('Movements'!$D:$D,'Movements'!$B:$B,$A272,'Movements'!$C:$C,"Sale")-SUMIFS('Movements'!$D:$D,'Movements'!$B:$B,$A272,'Movements'!$C:$C,"Waste"))</f>
        <v/>
      </c>
      <c r="E272" s="8">
        <f>IF($A272="","",SUMIFS('Movements'!$D:$D,'Movements'!$B:$B,$A272,'Movements'!$C:$C,"Use",'Movements'!$A:$A,"&gt;="&amp;(TODAY()-30))+SUMIFS('Movements'!$D:$D,'Movements'!$B:$B,$A272,'Movements'!$C:$C,"Sale",'Movements'!$A:$A,"&gt;="&amp;(TODAY()-30)))</f>
        <v/>
      </c>
      <c r="F272" s="9">
        <f>IF(OR($A272="",E272=0),"",E272/30)</f>
        <v/>
      </c>
      <c r="G272" s="10">
        <f>IF(OR(F272="",F272=0),"",ROUND(D272/F272,0))</f>
        <v/>
      </c>
      <c r="H272" s="11">
        <f>IF($A272="","",IF(D272&lt;=C272,"Order now","OK"))</f>
        <v/>
      </c>
    </row>
    <row r="273">
      <c r="D273" s="8">
        <f>IF($A273="","",SUMIFS('Movements'!$D:$D,'Movements'!$B:$B,$A273,'Movements'!$C:$C,"Purchase")+SUMIFS('Movements'!$D:$D,'Movements'!$B:$B,$A273,'Movements'!$C:$C,"Count gap")-SUMIFS('Movements'!$D:$D,'Movements'!$B:$B,$A273,'Movements'!$C:$C,"Use")-SUMIFS('Movements'!$D:$D,'Movements'!$B:$B,$A273,'Movements'!$C:$C,"Sale")-SUMIFS('Movements'!$D:$D,'Movements'!$B:$B,$A273,'Movements'!$C:$C,"Waste"))</f>
        <v/>
      </c>
      <c r="E273" s="8">
        <f>IF($A273="","",SUMIFS('Movements'!$D:$D,'Movements'!$B:$B,$A273,'Movements'!$C:$C,"Use",'Movements'!$A:$A,"&gt;="&amp;(TODAY()-30))+SUMIFS('Movements'!$D:$D,'Movements'!$B:$B,$A273,'Movements'!$C:$C,"Sale",'Movements'!$A:$A,"&gt;="&amp;(TODAY()-30)))</f>
        <v/>
      </c>
      <c r="F273" s="9">
        <f>IF(OR($A273="",E273=0),"",E273/30)</f>
        <v/>
      </c>
      <c r="G273" s="10">
        <f>IF(OR(F273="",F273=0),"",ROUND(D273/F273,0))</f>
        <v/>
      </c>
      <c r="H273" s="11">
        <f>IF($A273="","",IF(D273&lt;=C273,"Order now","OK"))</f>
        <v/>
      </c>
    </row>
    <row r="274">
      <c r="D274" s="8">
        <f>IF($A274="","",SUMIFS('Movements'!$D:$D,'Movements'!$B:$B,$A274,'Movements'!$C:$C,"Purchase")+SUMIFS('Movements'!$D:$D,'Movements'!$B:$B,$A274,'Movements'!$C:$C,"Count gap")-SUMIFS('Movements'!$D:$D,'Movements'!$B:$B,$A274,'Movements'!$C:$C,"Use")-SUMIFS('Movements'!$D:$D,'Movements'!$B:$B,$A274,'Movements'!$C:$C,"Sale")-SUMIFS('Movements'!$D:$D,'Movements'!$B:$B,$A274,'Movements'!$C:$C,"Waste"))</f>
        <v/>
      </c>
      <c r="E274" s="8">
        <f>IF($A274="","",SUMIFS('Movements'!$D:$D,'Movements'!$B:$B,$A274,'Movements'!$C:$C,"Use",'Movements'!$A:$A,"&gt;="&amp;(TODAY()-30))+SUMIFS('Movements'!$D:$D,'Movements'!$B:$B,$A274,'Movements'!$C:$C,"Sale",'Movements'!$A:$A,"&gt;="&amp;(TODAY()-30)))</f>
        <v/>
      </c>
      <c r="F274" s="9">
        <f>IF(OR($A274="",E274=0),"",E274/30)</f>
        <v/>
      </c>
      <c r="G274" s="10">
        <f>IF(OR(F274="",F274=0),"",ROUND(D274/F274,0))</f>
        <v/>
      </c>
      <c r="H274" s="11">
        <f>IF($A274="","",IF(D274&lt;=C274,"Order now","OK"))</f>
        <v/>
      </c>
    </row>
    <row r="275">
      <c r="D275" s="8">
        <f>IF($A275="","",SUMIFS('Movements'!$D:$D,'Movements'!$B:$B,$A275,'Movements'!$C:$C,"Purchase")+SUMIFS('Movements'!$D:$D,'Movements'!$B:$B,$A275,'Movements'!$C:$C,"Count gap")-SUMIFS('Movements'!$D:$D,'Movements'!$B:$B,$A275,'Movements'!$C:$C,"Use")-SUMIFS('Movements'!$D:$D,'Movements'!$B:$B,$A275,'Movements'!$C:$C,"Sale")-SUMIFS('Movements'!$D:$D,'Movements'!$B:$B,$A275,'Movements'!$C:$C,"Waste"))</f>
        <v/>
      </c>
      <c r="E275" s="8">
        <f>IF($A275="","",SUMIFS('Movements'!$D:$D,'Movements'!$B:$B,$A275,'Movements'!$C:$C,"Use",'Movements'!$A:$A,"&gt;="&amp;(TODAY()-30))+SUMIFS('Movements'!$D:$D,'Movements'!$B:$B,$A275,'Movements'!$C:$C,"Sale",'Movements'!$A:$A,"&gt;="&amp;(TODAY()-30)))</f>
        <v/>
      </c>
      <c r="F275" s="9">
        <f>IF(OR($A275="",E275=0),"",E275/30)</f>
        <v/>
      </c>
      <c r="G275" s="10">
        <f>IF(OR(F275="",F275=0),"",ROUND(D275/F275,0))</f>
        <v/>
      </c>
      <c r="H275" s="11">
        <f>IF($A275="","",IF(D275&lt;=C275,"Order now","OK"))</f>
        <v/>
      </c>
    </row>
    <row r="276">
      <c r="D276" s="8">
        <f>IF($A276="","",SUMIFS('Movements'!$D:$D,'Movements'!$B:$B,$A276,'Movements'!$C:$C,"Purchase")+SUMIFS('Movements'!$D:$D,'Movements'!$B:$B,$A276,'Movements'!$C:$C,"Count gap")-SUMIFS('Movements'!$D:$D,'Movements'!$B:$B,$A276,'Movements'!$C:$C,"Use")-SUMIFS('Movements'!$D:$D,'Movements'!$B:$B,$A276,'Movements'!$C:$C,"Sale")-SUMIFS('Movements'!$D:$D,'Movements'!$B:$B,$A276,'Movements'!$C:$C,"Waste"))</f>
        <v/>
      </c>
      <c r="E276" s="8">
        <f>IF($A276="","",SUMIFS('Movements'!$D:$D,'Movements'!$B:$B,$A276,'Movements'!$C:$C,"Use",'Movements'!$A:$A,"&gt;="&amp;(TODAY()-30))+SUMIFS('Movements'!$D:$D,'Movements'!$B:$B,$A276,'Movements'!$C:$C,"Sale",'Movements'!$A:$A,"&gt;="&amp;(TODAY()-30)))</f>
        <v/>
      </c>
      <c r="F276" s="9">
        <f>IF(OR($A276="",E276=0),"",E276/30)</f>
        <v/>
      </c>
      <c r="G276" s="10">
        <f>IF(OR(F276="",F276=0),"",ROUND(D276/F276,0))</f>
        <v/>
      </c>
      <c r="H276" s="11">
        <f>IF($A276="","",IF(D276&lt;=C276,"Order now","OK"))</f>
        <v/>
      </c>
    </row>
    <row r="277">
      <c r="D277" s="8">
        <f>IF($A277="","",SUMIFS('Movements'!$D:$D,'Movements'!$B:$B,$A277,'Movements'!$C:$C,"Purchase")+SUMIFS('Movements'!$D:$D,'Movements'!$B:$B,$A277,'Movements'!$C:$C,"Count gap")-SUMIFS('Movements'!$D:$D,'Movements'!$B:$B,$A277,'Movements'!$C:$C,"Use")-SUMIFS('Movements'!$D:$D,'Movements'!$B:$B,$A277,'Movements'!$C:$C,"Sale")-SUMIFS('Movements'!$D:$D,'Movements'!$B:$B,$A277,'Movements'!$C:$C,"Waste"))</f>
        <v/>
      </c>
      <c r="E277" s="8">
        <f>IF($A277="","",SUMIFS('Movements'!$D:$D,'Movements'!$B:$B,$A277,'Movements'!$C:$C,"Use",'Movements'!$A:$A,"&gt;="&amp;(TODAY()-30))+SUMIFS('Movements'!$D:$D,'Movements'!$B:$B,$A277,'Movements'!$C:$C,"Sale",'Movements'!$A:$A,"&gt;="&amp;(TODAY()-30)))</f>
        <v/>
      </c>
      <c r="F277" s="9">
        <f>IF(OR($A277="",E277=0),"",E277/30)</f>
        <v/>
      </c>
      <c r="G277" s="10">
        <f>IF(OR(F277="",F277=0),"",ROUND(D277/F277,0))</f>
        <v/>
      </c>
      <c r="H277" s="11">
        <f>IF($A277="","",IF(D277&lt;=C277,"Order now","OK"))</f>
        <v/>
      </c>
    </row>
    <row r="278">
      <c r="D278" s="8">
        <f>IF($A278="","",SUMIFS('Movements'!$D:$D,'Movements'!$B:$B,$A278,'Movements'!$C:$C,"Purchase")+SUMIFS('Movements'!$D:$D,'Movements'!$B:$B,$A278,'Movements'!$C:$C,"Count gap")-SUMIFS('Movements'!$D:$D,'Movements'!$B:$B,$A278,'Movements'!$C:$C,"Use")-SUMIFS('Movements'!$D:$D,'Movements'!$B:$B,$A278,'Movements'!$C:$C,"Sale")-SUMIFS('Movements'!$D:$D,'Movements'!$B:$B,$A278,'Movements'!$C:$C,"Waste"))</f>
        <v/>
      </c>
      <c r="E278" s="8">
        <f>IF($A278="","",SUMIFS('Movements'!$D:$D,'Movements'!$B:$B,$A278,'Movements'!$C:$C,"Use",'Movements'!$A:$A,"&gt;="&amp;(TODAY()-30))+SUMIFS('Movements'!$D:$D,'Movements'!$B:$B,$A278,'Movements'!$C:$C,"Sale",'Movements'!$A:$A,"&gt;="&amp;(TODAY()-30)))</f>
        <v/>
      </c>
      <c r="F278" s="9">
        <f>IF(OR($A278="",E278=0),"",E278/30)</f>
        <v/>
      </c>
      <c r="G278" s="10">
        <f>IF(OR(F278="",F278=0),"",ROUND(D278/F278,0))</f>
        <v/>
      </c>
      <c r="H278" s="11">
        <f>IF($A278="","",IF(D278&lt;=C278,"Order now","OK"))</f>
        <v/>
      </c>
    </row>
    <row r="279">
      <c r="D279" s="8">
        <f>IF($A279="","",SUMIFS('Movements'!$D:$D,'Movements'!$B:$B,$A279,'Movements'!$C:$C,"Purchase")+SUMIFS('Movements'!$D:$D,'Movements'!$B:$B,$A279,'Movements'!$C:$C,"Count gap")-SUMIFS('Movements'!$D:$D,'Movements'!$B:$B,$A279,'Movements'!$C:$C,"Use")-SUMIFS('Movements'!$D:$D,'Movements'!$B:$B,$A279,'Movements'!$C:$C,"Sale")-SUMIFS('Movements'!$D:$D,'Movements'!$B:$B,$A279,'Movements'!$C:$C,"Waste"))</f>
        <v/>
      </c>
      <c r="E279" s="8">
        <f>IF($A279="","",SUMIFS('Movements'!$D:$D,'Movements'!$B:$B,$A279,'Movements'!$C:$C,"Use",'Movements'!$A:$A,"&gt;="&amp;(TODAY()-30))+SUMIFS('Movements'!$D:$D,'Movements'!$B:$B,$A279,'Movements'!$C:$C,"Sale",'Movements'!$A:$A,"&gt;="&amp;(TODAY()-30)))</f>
        <v/>
      </c>
      <c r="F279" s="9">
        <f>IF(OR($A279="",E279=0),"",E279/30)</f>
        <v/>
      </c>
      <c r="G279" s="10">
        <f>IF(OR(F279="",F279=0),"",ROUND(D279/F279,0))</f>
        <v/>
      </c>
      <c r="H279" s="11">
        <f>IF($A279="","",IF(D279&lt;=C279,"Order now","OK"))</f>
        <v/>
      </c>
    </row>
    <row r="280">
      <c r="D280" s="8">
        <f>IF($A280="","",SUMIFS('Movements'!$D:$D,'Movements'!$B:$B,$A280,'Movements'!$C:$C,"Purchase")+SUMIFS('Movements'!$D:$D,'Movements'!$B:$B,$A280,'Movements'!$C:$C,"Count gap")-SUMIFS('Movements'!$D:$D,'Movements'!$B:$B,$A280,'Movements'!$C:$C,"Use")-SUMIFS('Movements'!$D:$D,'Movements'!$B:$B,$A280,'Movements'!$C:$C,"Sale")-SUMIFS('Movements'!$D:$D,'Movements'!$B:$B,$A280,'Movements'!$C:$C,"Waste"))</f>
        <v/>
      </c>
      <c r="E280" s="8">
        <f>IF($A280="","",SUMIFS('Movements'!$D:$D,'Movements'!$B:$B,$A280,'Movements'!$C:$C,"Use",'Movements'!$A:$A,"&gt;="&amp;(TODAY()-30))+SUMIFS('Movements'!$D:$D,'Movements'!$B:$B,$A280,'Movements'!$C:$C,"Sale",'Movements'!$A:$A,"&gt;="&amp;(TODAY()-30)))</f>
        <v/>
      </c>
      <c r="F280" s="9">
        <f>IF(OR($A280="",E280=0),"",E280/30)</f>
        <v/>
      </c>
      <c r="G280" s="10">
        <f>IF(OR(F280="",F280=0),"",ROUND(D280/F280,0))</f>
        <v/>
      </c>
      <c r="H280" s="11">
        <f>IF($A280="","",IF(D280&lt;=C280,"Order now","OK"))</f>
        <v/>
      </c>
    </row>
    <row r="281">
      <c r="D281" s="8">
        <f>IF($A281="","",SUMIFS('Movements'!$D:$D,'Movements'!$B:$B,$A281,'Movements'!$C:$C,"Purchase")+SUMIFS('Movements'!$D:$D,'Movements'!$B:$B,$A281,'Movements'!$C:$C,"Count gap")-SUMIFS('Movements'!$D:$D,'Movements'!$B:$B,$A281,'Movements'!$C:$C,"Use")-SUMIFS('Movements'!$D:$D,'Movements'!$B:$B,$A281,'Movements'!$C:$C,"Sale")-SUMIFS('Movements'!$D:$D,'Movements'!$B:$B,$A281,'Movements'!$C:$C,"Waste"))</f>
        <v/>
      </c>
      <c r="E281" s="8">
        <f>IF($A281="","",SUMIFS('Movements'!$D:$D,'Movements'!$B:$B,$A281,'Movements'!$C:$C,"Use",'Movements'!$A:$A,"&gt;="&amp;(TODAY()-30))+SUMIFS('Movements'!$D:$D,'Movements'!$B:$B,$A281,'Movements'!$C:$C,"Sale",'Movements'!$A:$A,"&gt;="&amp;(TODAY()-30)))</f>
        <v/>
      </c>
      <c r="F281" s="9">
        <f>IF(OR($A281="",E281=0),"",E281/30)</f>
        <v/>
      </c>
      <c r="G281" s="10">
        <f>IF(OR(F281="",F281=0),"",ROUND(D281/F281,0))</f>
        <v/>
      </c>
      <c r="H281" s="11">
        <f>IF($A281="","",IF(D281&lt;=C281,"Order now","OK"))</f>
        <v/>
      </c>
    </row>
    <row r="282">
      <c r="D282" s="8">
        <f>IF($A282="","",SUMIFS('Movements'!$D:$D,'Movements'!$B:$B,$A282,'Movements'!$C:$C,"Purchase")+SUMIFS('Movements'!$D:$D,'Movements'!$B:$B,$A282,'Movements'!$C:$C,"Count gap")-SUMIFS('Movements'!$D:$D,'Movements'!$B:$B,$A282,'Movements'!$C:$C,"Use")-SUMIFS('Movements'!$D:$D,'Movements'!$B:$B,$A282,'Movements'!$C:$C,"Sale")-SUMIFS('Movements'!$D:$D,'Movements'!$B:$B,$A282,'Movements'!$C:$C,"Waste"))</f>
        <v/>
      </c>
      <c r="E282" s="8">
        <f>IF($A282="","",SUMIFS('Movements'!$D:$D,'Movements'!$B:$B,$A282,'Movements'!$C:$C,"Use",'Movements'!$A:$A,"&gt;="&amp;(TODAY()-30))+SUMIFS('Movements'!$D:$D,'Movements'!$B:$B,$A282,'Movements'!$C:$C,"Sale",'Movements'!$A:$A,"&gt;="&amp;(TODAY()-30)))</f>
        <v/>
      </c>
      <c r="F282" s="9">
        <f>IF(OR($A282="",E282=0),"",E282/30)</f>
        <v/>
      </c>
      <c r="G282" s="10">
        <f>IF(OR(F282="",F282=0),"",ROUND(D282/F282,0))</f>
        <v/>
      </c>
      <c r="H282" s="11">
        <f>IF($A282="","",IF(D282&lt;=C282,"Order now","OK"))</f>
        <v/>
      </c>
    </row>
    <row r="283">
      <c r="D283" s="8">
        <f>IF($A283="","",SUMIFS('Movements'!$D:$D,'Movements'!$B:$B,$A283,'Movements'!$C:$C,"Purchase")+SUMIFS('Movements'!$D:$D,'Movements'!$B:$B,$A283,'Movements'!$C:$C,"Count gap")-SUMIFS('Movements'!$D:$D,'Movements'!$B:$B,$A283,'Movements'!$C:$C,"Use")-SUMIFS('Movements'!$D:$D,'Movements'!$B:$B,$A283,'Movements'!$C:$C,"Sale")-SUMIFS('Movements'!$D:$D,'Movements'!$B:$B,$A283,'Movements'!$C:$C,"Waste"))</f>
        <v/>
      </c>
      <c r="E283" s="8">
        <f>IF($A283="","",SUMIFS('Movements'!$D:$D,'Movements'!$B:$B,$A283,'Movements'!$C:$C,"Use",'Movements'!$A:$A,"&gt;="&amp;(TODAY()-30))+SUMIFS('Movements'!$D:$D,'Movements'!$B:$B,$A283,'Movements'!$C:$C,"Sale",'Movements'!$A:$A,"&gt;="&amp;(TODAY()-30)))</f>
        <v/>
      </c>
      <c r="F283" s="9">
        <f>IF(OR($A283="",E283=0),"",E283/30)</f>
        <v/>
      </c>
      <c r="G283" s="10">
        <f>IF(OR(F283="",F283=0),"",ROUND(D283/F283,0))</f>
        <v/>
      </c>
      <c r="H283" s="11">
        <f>IF($A283="","",IF(D283&lt;=C283,"Order now","OK"))</f>
        <v/>
      </c>
    </row>
    <row r="284">
      <c r="D284" s="8">
        <f>IF($A284="","",SUMIFS('Movements'!$D:$D,'Movements'!$B:$B,$A284,'Movements'!$C:$C,"Purchase")+SUMIFS('Movements'!$D:$D,'Movements'!$B:$B,$A284,'Movements'!$C:$C,"Count gap")-SUMIFS('Movements'!$D:$D,'Movements'!$B:$B,$A284,'Movements'!$C:$C,"Use")-SUMIFS('Movements'!$D:$D,'Movements'!$B:$B,$A284,'Movements'!$C:$C,"Sale")-SUMIFS('Movements'!$D:$D,'Movements'!$B:$B,$A284,'Movements'!$C:$C,"Waste"))</f>
        <v/>
      </c>
      <c r="E284" s="8">
        <f>IF($A284="","",SUMIFS('Movements'!$D:$D,'Movements'!$B:$B,$A284,'Movements'!$C:$C,"Use",'Movements'!$A:$A,"&gt;="&amp;(TODAY()-30))+SUMIFS('Movements'!$D:$D,'Movements'!$B:$B,$A284,'Movements'!$C:$C,"Sale",'Movements'!$A:$A,"&gt;="&amp;(TODAY()-30)))</f>
        <v/>
      </c>
      <c r="F284" s="9">
        <f>IF(OR($A284="",E284=0),"",E284/30)</f>
        <v/>
      </c>
      <c r="G284" s="10">
        <f>IF(OR(F284="",F284=0),"",ROUND(D284/F284,0))</f>
        <v/>
      </c>
      <c r="H284" s="11">
        <f>IF($A284="","",IF(D284&lt;=C284,"Order now","OK"))</f>
        <v/>
      </c>
    </row>
    <row r="285">
      <c r="D285" s="8">
        <f>IF($A285="","",SUMIFS('Movements'!$D:$D,'Movements'!$B:$B,$A285,'Movements'!$C:$C,"Purchase")+SUMIFS('Movements'!$D:$D,'Movements'!$B:$B,$A285,'Movements'!$C:$C,"Count gap")-SUMIFS('Movements'!$D:$D,'Movements'!$B:$B,$A285,'Movements'!$C:$C,"Use")-SUMIFS('Movements'!$D:$D,'Movements'!$B:$B,$A285,'Movements'!$C:$C,"Sale")-SUMIFS('Movements'!$D:$D,'Movements'!$B:$B,$A285,'Movements'!$C:$C,"Waste"))</f>
        <v/>
      </c>
      <c r="E285" s="8">
        <f>IF($A285="","",SUMIFS('Movements'!$D:$D,'Movements'!$B:$B,$A285,'Movements'!$C:$C,"Use",'Movements'!$A:$A,"&gt;="&amp;(TODAY()-30))+SUMIFS('Movements'!$D:$D,'Movements'!$B:$B,$A285,'Movements'!$C:$C,"Sale",'Movements'!$A:$A,"&gt;="&amp;(TODAY()-30)))</f>
        <v/>
      </c>
      <c r="F285" s="9">
        <f>IF(OR($A285="",E285=0),"",E285/30)</f>
        <v/>
      </c>
      <c r="G285" s="10">
        <f>IF(OR(F285="",F285=0),"",ROUND(D285/F285,0))</f>
        <v/>
      </c>
      <c r="H285" s="11">
        <f>IF($A285="","",IF(D285&lt;=C285,"Order now","OK"))</f>
        <v/>
      </c>
    </row>
    <row r="286">
      <c r="D286" s="8">
        <f>IF($A286="","",SUMIFS('Movements'!$D:$D,'Movements'!$B:$B,$A286,'Movements'!$C:$C,"Purchase")+SUMIFS('Movements'!$D:$D,'Movements'!$B:$B,$A286,'Movements'!$C:$C,"Count gap")-SUMIFS('Movements'!$D:$D,'Movements'!$B:$B,$A286,'Movements'!$C:$C,"Use")-SUMIFS('Movements'!$D:$D,'Movements'!$B:$B,$A286,'Movements'!$C:$C,"Sale")-SUMIFS('Movements'!$D:$D,'Movements'!$B:$B,$A286,'Movements'!$C:$C,"Waste"))</f>
        <v/>
      </c>
      <c r="E286" s="8">
        <f>IF($A286="","",SUMIFS('Movements'!$D:$D,'Movements'!$B:$B,$A286,'Movements'!$C:$C,"Use",'Movements'!$A:$A,"&gt;="&amp;(TODAY()-30))+SUMIFS('Movements'!$D:$D,'Movements'!$B:$B,$A286,'Movements'!$C:$C,"Sale",'Movements'!$A:$A,"&gt;="&amp;(TODAY()-30)))</f>
        <v/>
      </c>
      <c r="F286" s="9">
        <f>IF(OR($A286="",E286=0),"",E286/30)</f>
        <v/>
      </c>
      <c r="G286" s="10">
        <f>IF(OR(F286="",F286=0),"",ROUND(D286/F286,0))</f>
        <v/>
      </c>
      <c r="H286" s="11">
        <f>IF($A286="","",IF(D286&lt;=C286,"Order now","OK"))</f>
        <v/>
      </c>
    </row>
    <row r="287">
      <c r="D287" s="8">
        <f>IF($A287="","",SUMIFS('Movements'!$D:$D,'Movements'!$B:$B,$A287,'Movements'!$C:$C,"Purchase")+SUMIFS('Movements'!$D:$D,'Movements'!$B:$B,$A287,'Movements'!$C:$C,"Count gap")-SUMIFS('Movements'!$D:$D,'Movements'!$B:$B,$A287,'Movements'!$C:$C,"Use")-SUMIFS('Movements'!$D:$D,'Movements'!$B:$B,$A287,'Movements'!$C:$C,"Sale")-SUMIFS('Movements'!$D:$D,'Movements'!$B:$B,$A287,'Movements'!$C:$C,"Waste"))</f>
        <v/>
      </c>
      <c r="E287" s="8">
        <f>IF($A287="","",SUMIFS('Movements'!$D:$D,'Movements'!$B:$B,$A287,'Movements'!$C:$C,"Use",'Movements'!$A:$A,"&gt;="&amp;(TODAY()-30))+SUMIFS('Movements'!$D:$D,'Movements'!$B:$B,$A287,'Movements'!$C:$C,"Sale",'Movements'!$A:$A,"&gt;="&amp;(TODAY()-30)))</f>
        <v/>
      </c>
      <c r="F287" s="9">
        <f>IF(OR($A287="",E287=0),"",E287/30)</f>
        <v/>
      </c>
      <c r="G287" s="10">
        <f>IF(OR(F287="",F287=0),"",ROUND(D287/F287,0))</f>
        <v/>
      </c>
      <c r="H287" s="11">
        <f>IF($A287="","",IF(D287&lt;=C287,"Order now","OK"))</f>
        <v/>
      </c>
    </row>
    <row r="288">
      <c r="D288" s="8">
        <f>IF($A288="","",SUMIFS('Movements'!$D:$D,'Movements'!$B:$B,$A288,'Movements'!$C:$C,"Purchase")+SUMIFS('Movements'!$D:$D,'Movements'!$B:$B,$A288,'Movements'!$C:$C,"Count gap")-SUMIFS('Movements'!$D:$D,'Movements'!$B:$B,$A288,'Movements'!$C:$C,"Use")-SUMIFS('Movements'!$D:$D,'Movements'!$B:$B,$A288,'Movements'!$C:$C,"Sale")-SUMIFS('Movements'!$D:$D,'Movements'!$B:$B,$A288,'Movements'!$C:$C,"Waste"))</f>
        <v/>
      </c>
      <c r="E288" s="8">
        <f>IF($A288="","",SUMIFS('Movements'!$D:$D,'Movements'!$B:$B,$A288,'Movements'!$C:$C,"Use",'Movements'!$A:$A,"&gt;="&amp;(TODAY()-30))+SUMIFS('Movements'!$D:$D,'Movements'!$B:$B,$A288,'Movements'!$C:$C,"Sale",'Movements'!$A:$A,"&gt;="&amp;(TODAY()-30)))</f>
        <v/>
      </c>
      <c r="F288" s="9">
        <f>IF(OR($A288="",E288=0),"",E288/30)</f>
        <v/>
      </c>
      <c r="G288" s="10">
        <f>IF(OR(F288="",F288=0),"",ROUND(D288/F288,0))</f>
        <v/>
      </c>
      <c r="H288" s="11">
        <f>IF($A288="","",IF(D288&lt;=C288,"Order now","OK"))</f>
        <v/>
      </c>
    </row>
    <row r="289">
      <c r="D289" s="8">
        <f>IF($A289="","",SUMIFS('Movements'!$D:$D,'Movements'!$B:$B,$A289,'Movements'!$C:$C,"Purchase")+SUMIFS('Movements'!$D:$D,'Movements'!$B:$B,$A289,'Movements'!$C:$C,"Count gap")-SUMIFS('Movements'!$D:$D,'Movements'!$B:$B,$A289,'Movements'!$C:$C,"Use")-SUMIFS('Movements'!$D:$D,'Movements'!$B:$B,$A289,'Movements'!$C:$C,"Sale")-SUMIFS('Movements'!$D:$D,'Movements'!$B:$B,$A289,'Movements'!$C:$C,"Waste"))</f>
        <v/>
      </c>
      <c r="E289" s="8">
        <f>IF($A289="","",SUMIFS('Movements'!$D:$D,'Movements'!$B:$B,$A289,'Movements'!$C:$C,"Use",'Movements'!$A:$A,"&gt;="&amp;(TODAY()-30))+SUMIFS('Movements'!$D:$D,'Movements'!$B:$B,$A289,'Movements'!$C:$C,"Sale",'Movements'!$A:$A,"&gt;="&amp;(TODAY()-30)))</f>
        <v/>
      </c>
      <c r="F289" s="9">
        <f>IF(OR($A289="",E289=0),"",E289/30)</f>
        <v/>
      </c>
      <c r="G289" s="10">
        <f>IF(OR(F289="",F289=0),"",ROUND(D289/F289,0))</f>
        <v/>
      </c>
      <c r="H289" s="11">
        <f>IF($A289="","",IF(D289&lt;=C289,"Order now","OK"))</f>
        <v/>
      </c>
    </row>
    <row r="290">
      <c r="D290" s="8">
        <f>IF($A290="","",SUMIFS('Movements'!$D:$D,'Movements'!$B:$B,$A290,'Movements'!$C:$C,"Purchase")+SUMIFS('Movements'!$D:$D,'Movements'!$B:$B,$A290,'Movements'!$C:$C,"Count gap")-SUMIFS('Movements'!$D:$D,'Movements'!$B:$B,$A290,'Movements'!$C:$C,"Use")-SUMIFS('Movements'!$D:$D,'Movements'!$B:$B,$A290,'Movements'!$C:$C,"Sale")-SUMIFS('Movements'!$D:$D,'Movements'!$B:$B,$A290,'Movements'!$C:$C,"Waste"))</f>
        <v/>
      </c>
      <c r="E290" s="8">
        <f>IF($A290="","",SUMIFS('Movements'!$D:$D,'Movements'!$B:$B,$A290,'Movements'!$C:$C,"Use",'Movements'!$A:$A,"&gt;="&amp;(TODAY()-30))+SUMIFS('Movements'!$D:$D,'Movements'!$B:$B,$A290,'Movements'!$C:$C,"Sale",'Movements'!$A:$A,"&gt;="&amp;(TODAY()-30)))</f>
        <v/>
      </c>
      <c r="F290" s="9">
        <f>IF(OR($A290="",E290=0),"",E290/30)</f>
        <v/>
      </c>
      <c r="G290" s="10">
        <f>IF(OR(F290="",F290=0),"",ROUND(D290/F290,0))</f>
        <v/>
      </c>
      <c r="H290" s="11">
        <f>IF($A290="","",IF(D290&lt;=C290,"Order now","OK"))</f>
        <v/>
      </c>
    </row>
    <row r="291">
      <c r="D291" s="8">
        <f>IF($A291="","",SUMIFS('Movements'!$D:$D,'Movements'!$B:$B,$A291,'Movements'!$C:$C,"Purchase")+SUMIFS('Movements'!$D:$D,'Movements'!$B:$B,$A291,'Movements'!$C:$C,"Count gap")-SUMIFS('Movements'!$D:$D,'Movements'!$B:$B,$A291,'Movements'!$C:$C,"Use")-SUMIFS('Movements'!$D:$D,'Movements'!$B:$B,$A291,'Movements'!$C:$C,"Sale")-SUMIFS('Movements'!$D:$D,'Movements'!$B:$B,$A291,'Movements'!$C:$C,"Waste"))</f>
        <v/>
      </c>
      <c r="E291" s="8">
        <f>IF($A291="","",SUMIFS('Movements'!$D:$D,'Movements'!$B:$B,$A291,'Movements'!$C:$C,"Use",'Movements'!$A:$A,"&gt;="&amp;(TODAY()-30))+SUMIFS('Movements'!$D:$D,'Movements'!$B:$B,$A291,'Movements'!$C:$C,"Sale",'Movements'!$A:$A,"&gt;="&amp;(TODAY()-30)))</f>
        <v/>
      </c>
      <c r="F291" s="9">
        <f>IF(OR($A291="",E291=0),"",E291/30)</f>
        <v/>
      </c>
      <c r="G291" s="10">
        <f>IF(OR(F291="",F291=0),"",ROUND(D291/F291,0))</f>
        <v/>
      </c>
      <c r="H291" s="11">
        <f>IF($A291="","",IF(D291&lt;=C291,"Order now","OK"))</f>
        <v/>
      </c>
    </row>
    <row r="292">
      <c r="D292" s="8">
        <f>IF($A292="","",SUMIFS('Movements'!$D:$D,'Movements'!$B:$B,$A292,'Movements'!$C:$C,"Purchase")+SUMIFS('Movements'!$D:$D,'Movements'!$B:$B,$A292,'Movements'!$C:$C,"Count gap")-SUMIFS('Movements'!$D:$D,'Movements'!$B:$B,$A292,'Movements'!$C:$C,"Use")-SUMIFS('Movements'!$D:$D,'Movements'!$B:$B,$A292,'Movements'!$C:$C,"Sale")-SUMIFS('Movements'!$D:$D,'Movements'!$B:$B,$A292,'Movements'!$C:$C,"Waste"))</f>
        <v/>
      </c>
      <c r="E292" s="8">
        <f>IF($A292="","",SUMIFS('Movements'!$D:$D,'Movements'!$B:$B,$A292,'Movements'!$C:$C,"Use",'Movements'!$A:$A,"&gt;="&amp;(TODAY()-30))+SUMIFS('Movements'!$D:$D,'Movements'!$B:$B,$A292,'Movements'!$C:$C,"Sale",'Movements'!$A:$A,"&gt;="&amp;(TODAY()-30)))</f>
        <v/>
      </c>
      <c r="F292" s="9">
        <f>IF(OR($A292="",E292=0),"",E292/30)</f>
        <v/>
      </c>
      <c r="G292" s="10">
        <f>IF(OR(F292="",F292=0),"",ROUND(D292/F292,0))</f>
        <v/>
      </c>
      <c r="H292" s="11">
        <f>IF($A292="","",IF(D292&lt;=C292,"Order now","OK"))</f>
        <v/>
      </c>
    </row>
    <row r="293">
      <c r="D293" s="8">
        <f>IF($A293="","",SUMIFS('Movements'!$D:$D,'Movements'!$B:$B,$A293,'Movements'!$C:$C,"Purchase")+SUMIFS('Movements'!$D:$D,'Movements'!$B:$B,$A293,'Movements'!$C:$C,"Count gap")-SUMIFS('Movements'!$D:$D,'Movements'!$B:$B,$A293,'Movements'!$C:$C,"Use")-SUMIFS('Movements'!$D:$D,'Movements'!$B:$B,$A293,'Movements'!$C:$C,"Sale")-SUMIFS('Movements'!$D:$D,'Movements'!$B:$B,$A293,'Movements'!$C:$C,"Waste"))</f>
        <v/>
      </c>
      <c r="E293" s="8">
        <f>IF($A293="","",SUMIFS('Movements'!$D:$D,'Movements'!$B:$B,$A293,'Movements'!$C:$C,"Use",'Movements'!$A:$A,"&gt;="&amp;(TODAY()-30))+SUMIFS('Movements'!$D:$D,'Movements'!$B:$B,$A293,'Movements'!$C:$C,"Sale",'Movements'!$A:$A,"&gt;="&amp;(TODAY()-30)))</f>
        <v/>
      </c>
      <c r="F293" s="9">
        <f>IF(OR($A293="",E293=0),"",E293/30)</f>
        <v/>
      </c>
      <c r="G293" s="10">
        <f>IF(OR(F293="",F293=0),"",ROUND(D293/F293,0))</f>
        <v/>
      </c>
      <c r="H293" s="11">
        <f>IF($A293="","",IF(D293&lt;=C293,"Order now","OK"))</f>
        <v/>
      </c>
    </row>
    <row r="294">
      <c r="D294" s="8">
        <f>IF($A294="","",SUMIFS('Movements'!$D:$D,'Movements'!$B:$B,$A294,'Movements'!$C:$C,"Purchase")+SUMIFS('Movements'!$D:$D,'Movements'!$B:$B,$A294,'Movements'!$C:$C,"Count gap")-SUMIFS('Movements'!$D:$D,'Movements'!$B:$B,$A294,'Movements'!$C:$C,"Use")-SUMIFS('Movements'!$D:$D,'Movements'!$B:$B,$A294,'Movements'!$C:$C,"Sale")-SUMIFS('Movements'!$D:$D,'Movements'!$B:$B,$A294,'Movements'!$C:$C,"Waste"))</f>
        <v/>
      </c>
      <c r="E294" s="8">
        <f>IF($A294="","",SUMIFS('Movements'!$D:$D,'Movements'!$B:$B,$A294,'Movements'!$C:$C,"Use",'Movements'!$A:$A,"&gt;="&amp;(TODAY()-30))+SUMIFS('Movements'!$D:$D,'Movements'!$B:$B,$A294,'Movements'!$C:$C,"Sale",'Movements'!$A:$A,"&gt;="&amp;(TODAY()-30)))</f>
        <v/>
      </c>
      <c r="F294" s="9">
        <f>IF(OR($A294="",E294=0),"",E294/30)</f>
        <v/>
      </c>
      <c r="G294" s="10">
        <f>IF(OR(F294="",F294=0),"",ROUND(D294/F294,0))</f>
        <v/>
      </c>
      <c r="H294" s="11">
        <f>IF($A294="","",IF(D294&lt;=C294,"Order now","OK"))</f>
        <v/>
      </c>
    </row>
    <row r="295">
      <c r="D295" s="8">
        <f>IF($A295="","",SUMIFS('Movements'!$D:$D,'Movements'!$B:$B,$A295,'Movements'!$C:$C,"Purchase")+SUMIFS('Movements'!$D:$D,'Movements'!$B:$B,$A295,'Movements'!$C:$C,"Count gap")-SUMIFS('Movements'!$D:$D,'Movements'!$B:$B,$A295,'Movements'!$C:$C,"Use")-SUMIFS('Movements'!$D:$D,'Movements'!$B:$B,$A295,'Movements'!$C:$C,"Sale")-SUMIFS('Movements'!$D:$D,'Movements'!$B:$B,$A295,'Movements'!$C:$C,"Waste"))</f>
        <v/>
      </c>
      <c r="E295" s="8">
        <f>IF($A295="","",SUMIFS('Movements'!$D:$D,'Movements'!$B:$B,$A295,'Movements'!$C:$C,"Use",'Movements'!$A:$A,"&gt;="&amp;(TODAY()-30))+SUMIFS('Movements'!$D:$D,'Movements'!$B:$B,$A295,'Movements'!$C:$C,"Sale",'Movements'!$A:$A,"&gt;="&amp;(TODAY()-30)))</f>
        <v/>
      </c>
      <c r="F295" s="9">
        <f>IF(OR($A295="",E295=0),"",E295/30)</f>
        <v/>
      </c>
      <c r="G295" s="10">
        <f>IF(OR(F295="",F295=0),"",ROUND(D295/F295,0))</f>
        <v/>
      </c>
      <c r="H295" s="11">
        <f>IF($A295="","",IF(D295&lt;=C295,"Order now","OK"))</f>
        <v/>
      </c>
    </row>
    <row r="296">
      <c r="D296" s="8">
        <f>IF($A296="","",SUMIFS('Movements'!$D:$D,'Movements'!$B:$B,$A296,'Movements'!$C:$C,"Purchase")+SUMIFS('Movements'!$D:$D,'Movements'!$B:$B,$A296,'Movements'!$C:$C,"Count gap")-SUMIFS('Movements'!$D:$D,'Movements'!$B:$B,$A296,'Movements'!$C:$C,"Use")-SUMIFS('Movements'!$D:$D,'Movements'!$B:$B,$A296,'Movements'!$C:$C,"Sale")-SUMIFS('Movements'!$D:$D,'Movements'!$B:$B,$A296,'Movements'!$C:$C,"Waste"))</f>
        <v/>
      </c>
      <c r="E296" s="8">
        <f>IF($A296="","",SUMIFS('Movements'!$D:$D,'Movements'!$B:$B,$A296,'Movements'!$C:$C,"Use",'Movements'!$A:$A,"&gt;="&amp;(TODAY()-30))+SUMIFS('Movements'!$D:$D,'Movements'!$B:$B,$A296,'Movements'!$C:$C,"Sale",'Movements'!$A:$A,"&gt;="&amp;(TODAY()-30)))</f>
        <v/>
      </c>
      <c r="F296" s="9">
        <f>IF(OR($A296="",E296=0),"",E296/30)</f>
        <v/>
      </c>
      <c r="G296" s="10">
        <f>IF(OR(F296="",F296=0),"",ROUND(D296/F296,0))</f>
        <v/>
      </c>
      <c r="H296" s="11">
        <f>IF($A296="","",IF(D296&lt;=C296,"Order now","OK"))</f>
        <v/>
      </c>
    </row>
    <row r="297">
      <c r="D297" s="8">
        <f>IF($A297="","",SUMIFS('Movements'!$D:$D,'Movements'!$B:$B,$A297,'Movements'!$C:$C,"Purchase")+SUMIFS('Movements'!$D:$D,'Movements'!$B:$B,$A297,'Movements'!$C:$C,"Count gap")-SUMIFS('Movements'!$D:$D,'Movements'!$B:$B,$A297,'Movements'!$C:$C,"Use")-SUMIFS('Movements'!$D:$D,'Movements'!$B:$B,$A297,'Movements'!$C:$C,"Sale")-SUMIFS('Movements'!$D:$D,'Movements'!$B:$B,$A297,'Movements'!$C:$C,"Waste"))</f>
        <v/>
      </c>
      <c r="E297" s="8">
        <f>IF($A297="","",SUMIFS('Movements'!$D:$D,'Movements'!$B:$B,$A297,'Movements'!$C:$C,"Use",'Movements'!$A:$A,"&gt;="&amp;(TODAY()-30))+SUMIFS('Movements'!$D:$D,'Movements'!$B:$B,$A297,'Movements'!$C:$C,"Sale",'Movements'!$A:$A,"&gt;="&amp;(TODAY()-30)))</f>
        <v/>
      </c>
      <c r="F297" s="9">
        <f>IF(OR($A297="",E297=0),"",E297/30)</f>
        <v/>
      </c>
      <c r="G297" s="10">
        <f>IF(OR(F297="",F297=0),"",ROUND(D297/F297,0))</f>
        <v/>
      </c>
      <c r="H297" s="11">
        <f>IF($A297="","",IF(D297&lt;=C297,"Order now","OK"))</f>
        <v/>
      </c>
    </row>
    <row r="298">
      <c r="D298" s="8">
        <f>IF($A298="","",SUMIFS('Movements'!$D:$D,'Movements'!$B:$B,$A298,'Movements'!$C:$C,"Purchase")+SUMIFS('Movements'!$D:$D,'Movements'!$B:$B,$A298,'Movements'!$C:$C,"Count gap")-SUMIFS('Movements'!$D:$D,'Movements'!$B:$B,$A298,'Movements'!$C:$C,"Use")-SUMIFS('Movements'!$D:$D,'Movements'!$B:$B,$A298,'Movements'!$C:$C,"Sale")-SUMIFS('Movements'!$D:$D,'Movements'!$B:$B,$A298,'Movements'!$C:$C,"Waste"))</f>
        <v/>
      </c>
      <c r="E298" s="8">
        <f>IF($A298="","",SUMIFS('Movements'!$D:$D,'Movements'!$B:$B,$A298,'Movements'!$C:$C,"Use",'Movements'!$A:$A,"&gt;="&amp;(TODAY()-30))+SUMIFS('Movements'!$D:$D,'Movements'!$B:$B,$A298,'Movements'!$C:$C,"Sale",'Movements'!$A:$A,"&gt;="&amp;(TODAY()-30)))</f>
        <v/>
      </c>
      <c r="F298" s="9">
        <f>IF(OR($A298="",E298=0),"",E298/30)</f>
        <v/>
      </c>
      <c r="G298" s="10">
        <f>IF(OR(F298="",F298=0),"",ROUND(D298/F298,0))</f>
        <v/>
      </c>
      <c r="H298" s="11">
        <f>IF($A298="","",IF(D298&lt;=C298,"Order now","OK"))</f>
        <v/>
      </c>
    </row>
    <row r="299">
      <c r="D299" s="8">
        <f>IF($A299="","",SUMIFS('Movements'!$D:$D,'Movements'!$B:$B,$A299,'Movements'!$C:$C,"Purchase")+SUMIFS('Movements'!$D:$D,'Movements'!$B:$B,$A299,'Movements'!$C:$C,"Count gap")-SUMIFS('Movements'!$D:$D,'Movements'!$B:$B,$A299,'Movements'!$C:$C,"Use")-SUMIFS('Movements'!$D:$D,'Movements'!$B:$B,$A299,'Movements'!$C:$C,"Sale")-SUMIFS('Movements'!$D:$D,'Movements'!$B:$B,$A299,'Movements'!$C:$C,"Waste"))</f>
        <v/>
      </c>
      <c r="E299" s="8">
        <f>IF($A299="","",SUMIFS('Movements'!$D:$D,'Movements'!$B:$B,$A299,'Movements'!$C:$C,"Use",'Movements'!$A:$A,"&gt;="&amp;(TODAY()-30))+SUMIFS('Movements'!$D:$D,'Movements'!$B:$B,$A299,'Movements'!$C:$C,"Sale",'Movements'!$A:$A,"&gt;="&amp;(TODAY()-30)))</f>
        <v/>
      </c>
      <c r="F299" s="9">
        <f>IF(OR($A299="",E299=0),"",E299/30)</f>
        <v/>
      </c>
      <c r="G299" s="10">
        <f>IF(OR(F299="",F299=0),"",ROUND(D299/F299,0))</f>
        <v/>
      </c>
      <c r="H299" s="11">
        <f>IF($A299="","",IF(D299&lt;=C299,"Order now","OK"))</f>
        <v/>
      </c>
    </row>
    <row r="300">
      <c r="D300" s="8">
        <f>IF($A300="","",SUMIFS('Movements'!$D:$D,'Movements'!$B:$B,$A300,'Movements'!$C:$C,"Purchase")+SUMIFS('Movements'!$D:$D,'Movements'!$B:$B,$A300,'Movements'!$C:$C,"Count gap")-SUMIFS('Movements'!$D:$D,'Movements'!$B:$B,$A300,'Movements'!$C:$C,"Use")-SUMIFS('Movements'!$D:$D,'Movements'!$B:$B,$A300,'Movements'!$C:$C,"Sale")-SUMIFS('Movements'!$D:$D,'Movements'!$B:$B,$A300,'Movements'!$C:$C,"Waste"))</f>
        <v/>
      </c>
      <c r="E300" s="8">
        <f>IF($A300="","",SUMIFS('Movements'!$D:$D,'Movements'!$B:$B,$A300,'Movements'!$C:$C,"Use",'Movements'!$A:$A,"&gt;="&amp;(TODAY()-30))+SUMIFS('Movements'!$D:$D,'Movements'!$B:$B,$A300,'Movements'!$C:$C,"Sale",'Movements'!$A:$A,"&gt;="&amp;(TODAY()-30)))</f>
        <v/>
      </c>
      <c r="F300" s="9">
        <f>IF(OR($A300="",E300=0),"",E300/30)</f>
        <v/>
      </c>
      <c r="G300" s="10">
        <f>IF(OR(F300="",F300=0),"",ROUND(D300/F300,0))</f>
        <v/>
      </c>
      <c r="H300" s="11">
        <f>IF($A300="","",IF(D300&lt;=C300,"Order now","OK"))</f>
        <v/>
      </c>
    </row>
    <row r="301">
      <c r="D301" s="8">
        <f>IF($A301="","",SUMIFS('Movements'!$D:$D,'Movements'!$B:$B,$A301,'Movements'!$C:$C,"Purchase")+SUMIFS('Movements'!$D:$D,'Movements'!$B:$B,$A301,'Movements'!$C:$C,"Count gap")-SUMIFS('Movements'!$D:$D,'Movements'!$B:$B,$A301,'Movements'!$C:$C,"Use")-SUMIFS('Movements'!$D:$D,'Movements'!$B:$B,$A301,'Movements'!$C:$C,"Sale")-SUMIFS('Movements'!$D:$D,'Movements'!$B:$B,$A301,'Movements'!$C:$C,"Waste"))</f>
        <v/>
      </c>
      <c r="E301" s="8">
        <f>IF($A301="","",SUMIFS('Movements'!$D:$D,'Movements'!$B:$B,$A301,'Movements'!$C:$C,"Use",'Movements'!$A:$A,"&gt;="&amp;(TODAY()-30))+SUMIFS('Movements'!$D:$D,'Movements'!$B:$B,$A301,'Movements'!$C:$C,"Sale",'Movements'!$A:$A,"&gt;="&amp;(TODAY()-30)))</f>
        <v/>
      </c>
      <c r="F301" s="9">
        <f>IF(OR($A301="",E301=0),"",E301/30)</f>
        <v/>
      </c>
      <c r="G301" s="10">
        <f>IF(OR(F301="",F301=0),"",ROUND(D301/F301,0))</f>
        <v/>
      </c>
      <c r="H301" s="11">
        <f>IF($A301="","",IF(D301&lt;=C301,"Order now","OK"))</f>
        <v/>
      </c>
    </row>
  </sheetData>
  <conditionalFormatting sqref="H2:H301">
    <cfRule type="expression" priority="1" dxfId="0">
      <formula>$H2="Order now"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4" customWidth="1" min="3" max="3"/>
    <col width="11" customWidth="1" min="4" max="4"/>
    <col width="13" customWidth="1" min="5" max="5"/>
    <col width="30" customWidth="1" min="6" max="6"/>
  </cols>
  <sheetData>
    <row r="1" ht="30" customHeight="1">
      <c r="A1" s="7" t="inlineStr">
        <is>
          <t>Date</t>
        </is>
      </c>
      <c r="B1" s="7" t="inlineStr">
        <is>
          <t>Item</t>
        </is>
      </c>
      <c r="C1" s="7" t="inlineStr">
        <is>
          <t>Type</t>
        </is>
      </c>
      <c r="D1" s="7" t="inlineStr">
        <is>
          <t>Quantity</t>
        </is>
      </c>
      <c r="E1" s="7" t="inlineStr">
        <is>
          <t>Amount (₺)</t>
        </is>
      </c>
      <c r="F1" s="7" t="inlineStr">
        <is>
          <t>Note</t>
        </is>
      </c>
    </row>
    <row r="2">
      <c r="A2" s="12">
        <f>TODAY()-20</f>
        <v/>
      </c>
      <c r="B2" t="inlineStr">
        <is>
          <t>Flour</t>
        </is>
      </c>
      <c r="C2" t="inlineStr">
        <is>
          <t>Purchase</t>
        </is>
      </c>
      <c r="D2" t="n">
        <v>100</v>
      </c>
      <c r="E2" s="13" t="n">
        <v>2400</v>
      </c>
      <c r="F2" t="inlineStr">
        <is>
          <t>2 × 50 kg sacks</t>
        </is>
      </c>
    </row>
    <row r="3">
      <c r="A3" s="12">
        <f>TODAY()-20</f>
        <v/>
      </c>
      <c r="B3" t="inlineStr">
        <is>
          <t>Sugar</t>
        </is>
      </c>
      <c r="C3" t="inlineStr">
        <is>
          <t>Purchase</t>
        </is>
      </c>
      <c r="D3" t="n">
        <v>25</v>
      </c>
      <c r="E3" s="13" t="n">
        <v>1000</v>
      </c>
      <c r="F3" t="inlineStr"/>
    </row>
    <row r="4">
      <c r="A4" s="12">
        <f>TODAY()-18</f>
        <v/>
      </c>
      <c r="B4" t="inlineStr">
        <is>
          <t>Butter</t>
        </is>
      </c>
      <c r="C4" t="inlineStr">
        <is>
          <t>Purchase</t>
        </is>
      </c>
      <c r="D4" t="n">
        <v>10</v>
      </c>
      <c r="E4" s="13" t="n">
        <v>5000</v>
      </c>
      <c r="F4" t="inlineStr"/>
    </row>
    <row r="5">
      <c r="A5" s="12">
        <f>TODAY()-15</f>
        <v/>
      </c>
      <c r="B5" t="inlineStr">
        <is>
          <t>Coffee beans</t>
        </is>
      </c>
      <c r="C5" t="inlineStr">
        <is>
          <t>Purchase</t>
        </is>
      </c>
      <c r="D5" t="n">
        <v>6</v>
      </c>
      <c r="E5" s="13" t="n">
        <v>5700</v>
      </c>
      <c r="F5" t="inlineStr"/>
    </row>
    <row r="6">
      <c r="A6" s="12">
        <f>TODAY()-12</f>
        <v/>
      </c>
      <c r="B6" t="inlineStr">
        <is>
          <t>Milk</t>
        </is>
      </c>
      <c r="C6" t="inlineStr">
        <is>
          <t>Purchase</t>
        </is>
      </c>
      <c r="D6" t="n">
        <v>40</v>
      </c>
      <c r="E6" s="13" t="n">
        <v>1600</v>
      </c>
      <c r="F6" t="inlineStr"/>
    </row>
    <row r="7">
      <c r="A7" s="12">
        <f>TODAY()-12</f>
        <v/>
      </c>
      <c r="B7" t="inlineStr">
        <is>
          <t>Boxes</t>
        </is>
      </c>
      <c r="C7" t="inlineStr">
        <is>
          <t>Purchase</t>
        </is>
      </c>
      <c r="D7" t="n">
        <v>200</v>
      </c>
      <c r="E7" s="13" t="n">
        <v>1000</v>
      </c>
      <c r="F7" t="inlineStr"/>
    </row>
    <row r="8">
      <c r="A8" s="12">
        <f>TODAY()-10</f>
        <v/>
      </c>
      <c r="B8" t="inlineStr">
        <is>
          <t>Flour</t>
        </is>
      </c>
      <c r="C8" t="inlineStr">
        <is>
          <t>Use</t>
        </is>
      </c>
      <c r="D8" t="n">
        <v>30</v>
      </c>
      <c r="F8" t="inlineStr">
        <is>
          <t>Bread and pastries</t>
        </is>
      </c>
    </row>
    <row r="9">
      <c r="A9" s="12">
        <f>TODAY()-8</f>
        <v/>
      </c>
      <c r="B9" t="inlineStr">
        <is>
          <t>Sugar</t>
        </is>
      </c>
      <c r="C9" t="inlineStr">
        <is>
          <t>Use</t>
        </is>
      </c>
      <c r="D9" t="n">
        <v>6</v>
      </c>
      <c r="F9" t="inlineStr"/>
    </row>
    <row r="10">
      <c r="A10" s="12">
        <f>TODAY()-7</f>
        <v/>
      </c>
      <c r="B10" t="inlineStr">
        <is>
          <t>Butter</t>
        </is>
      </c>
      <c r="C10" t="inlineStr">
        <is>
          <t>Use</t>
        </is>
      </c>
      <c r="D10" t="n">
        <v>4</v>
      </c>
      <c r="F10" t="inlineStr">
        <is>
          <t>Croissants</t>
        </is>
      </c>
    </row>
    <row r="11">
      <c r="A11" s="12">
        <f>TODAY()-6</f>
        <v/>
      </c>
      <c r="B11" t="inlineStr">
        <is>
          <t>Coffee beans</t>
        </is>
      </c>
      <c r="C11" t="inlineStr">
        <is>
          <t>Use</t>
        </is>
      </c>
      <c r="D11" t="n">
        <v>2</v>
      </c>
      <c r="F11" t="inlineStr"/>
    </row>
    <row r="12">
      <c r="A12" s="12">
        <f>TODAY()-5</f>
        <v/>
      </c>
      <c r="B12" t="inlineStr">
        <is>
          <t>Milk</t>
        </is>
      </c>
      <c r="C12" t="inlineStr">
        <is>
          <t>Use</t>
        </is>
      </c>
      <c r="D12" t="n">
        <v>18</v>
      </c>
      <c r="F12" t="inlineStr"/>
    </row>
    <row r="13">
      <c r="A13" s="12">
        <f>TODAY()-5</f>
        <v/>
      </c>
      <c r="B13" t="inlineStr">
        <is>
          <t>Boxes</t>
        </is>
      </c>
      <c r="C13" t="inlineStr">
        <is>
          <t>Sale</t>
        </is>
      </c>
      <c r="D13" t="n">
        <v>120</v>
      </c>
      <c r="F13" t="inlineStr">
        <is>
          <t>Takeaway</t>
        </is>
      </c>
    </row>
    <row r="14">
      <c r="A14" s="12">
        <f>TODAY()-3</f>
        <v/>
      </c>
      <c r="B14" t="inlineStr">
        <is>
          <t>Milk</t>
        </is>
      </c>
      <c r="C14" t="inlineStr">
        <is>
          <t>Waste</t>
        </is>
      </c>
      <c r="D14" t="n">
        <v>2</v>
      </c>
      <c r="F14" t="inlineStr">
        <is>
          <t>Went off</t>
        </is>
      </c>
    </row>
    <row r="15">
      <c r="A15" s="12">
        <f>TODAY()-1</f>
        <v/>
      </c>
      <c r="B15" t="inlineStr">
        <is>
          <t>Flour</t>
        </is>
      </c>
      <c r="C15" t="inlineStr">
        <is>
          <t>Count gap</t>
        </is>
      </c>
      <c r="D15" t="n">
        <v>-2</v>
      </c>
      <c r="F15" t="inlineStr">
        <is>
          <t>Short at the count</t>
        </is>
      </c>
    </row>
    <row r="16">
      <c r="A16" s="12" t="n"/>
      <c r="E16" s="13" t="n"/>
    </row>
    <row r="17">
      <c r="A17" s="12" t="n"/>
      <c r="E17" s="13" t="n"/>
    </row>
    <row r="18">
      <c r="A18" s="12" t="n"/>
      <c r="E18" s="13" t="n"/>
    </row>
    <row r="19">
      <c r="A19" s="12" t="n"/>
      <c r="E19" s="13" t="n"/>
    </row>
    <row r="20">
      <c r="A20" s="12" t="n"/>
      <c r="E20" s="13" t="n"/>
    </row>
    <row r="21">
      <c r="A21" s="12" t="n"/>
      <c r="E21" s="13" t="n"/>
    </row>
    <row r="22">
      <c r="A22" s="12" t="n"/>
      <c r="E22" s="13" t="n"/>
    </row>
    <row r="23">
      <c r="A23" s="12" t="n"/>
      <c r="E23" s="13" t="n"/>
    </row>
    <row r="24">
      <c r="A24" s="12" t="n"/>
      <c r="E24" s="13" t="n"/>
    </row>
    <row r="25">
      <c r="A25" s="12" t="n"/>
      <c r="E25" s="13" t="n"/>
    </row>
    <row r="26">
      <c r="A26" s="12" t="n"/>
      <c r="E26" s="13" t="n"/>
    </row>
    <row r="27">
      <c r="A27" s="12" t="n"/>
      <c r="E27" s="13" t="n"/>
    </row>
    <row r="28">
      <c r="A28" s="12" t="n"/>
      <c r="E28" s="13" t="n"/>
    </row>
    <row r="29">
      <c r="A29" s="12" t="n"/>
      <c r="E29" s="13" t="n"/>
    </row>
    <row r="30">
      <c r="A30" s="12" t="n"/>
      <c r="E30" s="13" t="n"/>
    </row>
    <row r="31">
      <c r="A31" s="12" t="n"/>
      <c r="E31" s="13" t="n"/>
    </row>
    <row r="32">
      <c r="A32" s="12" t="n"/>
      <c r="E32" s="13" t="n"/>
    </row>
    <row r="33">
      <c r="A33" s="12" t="n"/>
      <c r="E33" s="13" t="n"/>
    </row>
    <row r="34">
      <c r="A34" s="12" t="n"/>
      <c r="E34" s="13" t="n"/>
    </row>
    <row r="35">
      <c r="A35" s="12" t="n"/>
      <c r="E35" s="13" t="n"/>
    </row>
    <row r="36">
      <c r="A36" s="12" t="n"/>
      <c r="E36" s="13" t="n"/>
    </row>
    <row r="37">
      <c r="A37" s="12" t="n"/>
      <c r="E37" s="13" t="n"/>
    </row>
    <row r="38">
      <c r="A38" s="12" t="n"/>
      <c r="E38" s="13" t="n"/>
    </row>
    <row r="39">
      <c r="A39" s="12" t="n"/>
      <c r="E39" s="13" t="n"/>
    </row>
    <row r="40">
      <c r="A40" s="12" t="n"/>
      <c r="E40" s="13" t="n"/>
    </row>
    <row r="41">
      <c r="A41" s="12" t="n"/>
      <c r="E41" s="13" t="n"/>
    </row>
    <row r="42">
      <c r="A42" s="12" t="n"/>
      <c r="E42" s="13" t="n"/>
    </row>
    <row r="43">
      <c r="A43" s="12" t="n"/>
      <c r="E43" s="13" t="n"/>
    </row>
    <row r="44">
      <c r="A44" s="12" t="n"/>
      <c r="E44" s="13" t="n"/>
    </row>
    <row r="45">
      <c r="A45" s="12" t="n"/>
      <c r="E45" s="13" t="n"/>
    </row>
    <row r="46">
      <c r="A46" s="12" t="n"/>
      <c r="E46" s="13" t="n"/>
    </row>
    <row r="47">
      <c r="A47" s="12" t="n"/>
      <c r="E47" s="13" t="n"/>
    </row>
    <row r="48">
      <c r="A48" s="12" t="n"/>
      <c r="E48" s="13" t="n"/>
    </row>
    <row r="49">
      <c r="A49" s="12" t="n"/>
      <c r="E49" s="13" t="n"/>
    </row>
    <row r="50">
      <c r="A50" s="12" t="n"/>
      <c r="E50" s="13" t="n"/>
    </row>
    <row r="51">
      <c r="A51" s="12" t="n"/>
      <c r="E51" s="13" t="n"/>
    </row>
    <row r="52">
      <c r="A52" s="12" t="n"/>
      <c r="E52" s="13" t="n"/>
    </row>
    <row r="53">
      <c r="A53" s="12" t="n"/>
      <c r="E53" s="13" t="n"/>
    </row>
    <row r="54">
      <c r="A54" s="12" t="n"/>
      <c r="E54" s="13" t="n"/>
    </row>
    <row r="55">
      <c r="A55" s="12" t="n"/>
      <c r="E55" s="13" t="n"/>
    </row>
    <row r="56">
      <c r="A56" s="12" t="n"/>
      <c r="E56" s="13" t="n"/>
    </row>
    <row r="57">
      <c r="A57" s="12" t="n"/>
      <c r="E57" s="13" t="n"/>
    </row>
    <row r="58">
      <c r="A58" s="12" t="n"/>
      <c r="E58" s="13" t="n"/>
    </row>
    <row r="59">
      <c r="A59" s="12" t="n"/>
      <c r="E59" s="13" t="n"/>
    </row>
    <row r="60">
      <c r="A60" s="12" t="n"/>
      <c r="E60" s="13" t="n"/>
    </row>
    <row r="61">
      <c r="A61" s="12" t="n"/>
      <c r="E61" s="13" t="n"/>
    </row>
    <row r="62">
      <c r="A62" s="12" t="n"/>
      <c r="E62" s="13" t="n"/>
    </row>
    <row r="63">
      <c r="A63" s="12" t="n"/>
      <c r="E63" s="13" t="n"/>
    </row>
    <row r="64">
      <c r="A64" s="12" t="n"/>
      <c r="E64" s="13" t="n"/>
    </row>
    <row r="65">
      <c r="A65" s="12" t="n"/>
      <c r="E65" s="13" t="n"/>
    </row>
    <row r="66">
      <c r="A66" s="12" t="n"/>
      <c r="E66" s="13" t="n"/>
    </row>
    <row r="67">
      <c r="A67" s="12" t="n"/>
      <c r="E67" s="13" t="n"/>
    </row>
    <row r="68">
      <c r="A68" s="12" t="n"/>
      <c r="E68" s="13" t="n"/>
    </row>
    <row r="69">
      <c r="A69" s="12" t="n"/>
      <c r="E69" s="13" t="n"/>
    </row>
    <row r="70">
      <c r="A70" s="12" t="n"/>
      <c r="E70" s="13" t="n"/>
    </row>
    <row r="71">
      <c r="A71" s="12" t="n"/>
      <c r="E71" s="13" t="n"/>
    </row>
    <row r="72">
      <c r="A72" s="12" t="n"/>
      <c r="E72" s="13" t="n"/>
    </row>
    <row r="73">
      <c r="A73" s="12" t="n"/>
      <c r="E73" s="13" t="n"/>
    </row>
    <row r="74">
      <c r="A74" s="12" t="n"/>
      <c r="E74" s="13" t="n"/>
    </row>
    <row r="75">
      <c r="A75" s="12" t="n"/>
      <c r="E75" s="13" t="n"/>
    </row>
    <row r="76">
      <c r="A76" s="12" t="n"/>
      <c r="E76" s="13" t="n"/>
    </row>
    <row r="77">
      <c r="A77" s="12" t="n"/>
      <c r="E77" s="13" t="n"/>
    </row>
    <row r="78">
      <c r="A78" s="12" t="n"/>
      <c r="E78" s="13" t="n"/>
    </row>
    <row r="79">
      <c r="A79" s="12" t="n"/>
      <c r="E79" s="13" t="n"/>
    </row>
    <row r="80">
      <c r="A80" s="12" t="n"/>
      <c r="E80" s="13" t="n"/>
    </row>
    <row r="81">
      <c r="A81" s="12" t="n"/>
      <c r="E81" s="13" t="n"/>
    </row>
    <row r="82">
      <c r="A82" s="12" t="n"/>
      <c r="E82" s="13" t="n"/>
    </row>
    <row r="83">
      <c r="A83" s="12" t="n"/>
      <c r="E83" s="13" t="n"/>
    </row>
    <row r="84">
      <c r="A84" s="12" t="n"/>
      <c r="E84" s="13" t="n"/>
    </row>
    <row r="85">
      <c r="A85" s="12" t="n"/>
      <c r="E85" s="13" t="n"/>
    </row>
    <row r="86">
      <c r="A86" s="12" t="n"/>
      <c r="E86" s="13" t="n"/>
    </row>
    <row r="87">
      <c r="A87" s="12" t="n"/>
      <c r="E87" s="13" t="n"/>
    </row>
    <row r="88">
      <c r="A88" s="12" t="n"/>
      <c r="E88" s="13" t="n"/>
    </row>
    <row r="89">
      <c r="A89" s="12" t="n"/>
      <c r="E89" s="13" t="n"/>
    </row>
    <row r="90">
      <c r="A90" s="12" t="n"/>
      <c r="E90" s="13" t="n"/>
    </row>
    <row r="91">
      <c r="A91" s="12" t="n"/>
      <c r="E91" s="13" t="n"/>
    </row>
    <row r="92">
      <c r="A92" s="12" t="n"/>
      <c r="E92" s="13" t="n"/>
    </row>
    <row r="93">
      <c r="A93" s="12" t="n"/>
      <c r="E93" s="13" t="n"/>
    </row>
    <row r="94">
      <c r="A94" s="12" t="n"/>
      <c r="E94" s="13" t="n"/>
    </row>
    <row r="95">
      <c r="A95" s="12" t="n"/>
      <c r="E95" s="13" t="n"/>
    </row>
    <row r="96">
      <c r="A96" s="12" t="n"/>
      <c r="E96" s="13" t="n"/>
    </row>
    <row r="97">
      <c r="A97" s="12" t="n"/>
      <c r="E97" s="13" t="n"/>
    </row>
    <row r="98">
      <c r="A98" s="12" t="n"/>
      <c r="E98" s="13" t="n"/>
    </row>
    <row r="99">
      <c r="A99" s="12" t="n"/>
      <c r="E99" s="13" t="n"/>
    </row>
    <row r="100">
      <c r="A100" s="12" t="n"/>
      <c r="E100" s="13" t="n"/>
    </row>
    <row r="101">
      <c r="A101" s="12" t="n"/>
      <c r="E101" s="13" t="n"/>
    </row>
    <row r="102">
      <c r="A102" s="12" t="n"/>
      <c r="E102" s="13" t="n"/>
    </row>
    <row r="103">
      <c r="A103" s="12" t="n"/>
      <c r="E103" s="13" t="n"/>
    </row>
    <row r="104">
      <c r="A104" s="12" t="n"/>
      <c r="E104" s="13" t="n"/>
    </row>
    <row r="105">
      <c r="A105" s="12" t="n"/>
      <c r="E105" s="13" t="n"/>
    </row>
    <row r="106">
      <c r="A106" s="12" t="n"/>
      <c r="E106" s="13" t="n"/>
    </row>
    <row r="107">
      <c r="A107" s="12" t="n"/>
      <c r="E107" s="13" t="n"/>
    </row>
    <row r="108">
      <c r="A108" s="12" t="n"/>
      <c r="E108" s="13" t="n"/>
    </row>
    <row r="109">
      <c r="A109" s="12" t="n"/>
      <c r="E109" s="13" t="n"/>
    </row>
    <row r="110">
      <c r="A110" s="12" t="n"/>
      <c r="E110" s="13" t="n"/>
    </row>
    <row r="111">
      <c r="A111" s="12" t="n"/>
      <c r="E111" s="13" t="n"/>
    </row>
    <row r="112">
      <c r="A112" s="12" t="n"/>
      <c r="E112" s="13" t="n"/>
    </row>
    <row r="113">
      <c r="A113" s="12" t="n"/>
      <c r="E113" s="13" t="n"/>
    </row>
    <row r="114">
      <c r="A114" s="12" t="n"/>
      <c r="E114" s="13" t="n"/>
    </row>
    <row r="115">
      <c r="A115" s="12" t="n"/>
      <c r="E115" s="13" t="n"/>
    </row>
    <row r="116">
      <c r="A116" s="12" t="n"/>
      <c r="E116" s="13" t="n"/>
    </row>
    <row r="117">
      <c r="A117" s="12" t="n"/>
      <c r="E117" s="13" t="n"/>
    </row>
    <row r="118">
      <c r="A118" s="12" t="n"/>
      <c r="E118" s="13" t="n"/>
    </row>
    <row r="119">
      <c r="A119" s="12" t="n"/>
      <c r="E119" s="13" t="n"/>
    </row>
    <row r="120">
      <c r="A120" s="12" t="n"/>
      <c r="E120" s="13" t="n"/>
    </row>
    <row r="121">
      <c r="A121" s="12" t="n"/>
      <c r="E121" s="13" t="n"/>
    </row>
    <row r="122">
      <c r="A122" s="12" t="n"/>
      <c r="E122" s="13" t="n"/>
    </row>
    <row r="123">
      <c r="A123" s="12" t="n"/>
      <c r="E123" s="13" t="n"/>
    </row>
    <row r="124">
      <c r="A124" s="12" t="n"/>
      <c r="E124" s="13" t="n"/>
    </row>
    <row r="125">
      <c r="A125" s="12" t="n"/>
      <c r="E125" s="13" t="n"/>
    </row>
    <row r="126">
      <c r="A126" s="12" t="n"/>
      <c r="E126" s="13" t="n"/>
    </row>
    <row r="127">
      <c r="A127" s="12" t="n"/>
      <c r="E127" s="13" t="n"/>
    </row>
    <row r="128">
      <c r="A128" s="12" t="n"/>
      <c r="E128" s="13" t="n"/>
    </row>
    <row r="129">
      <c r="A129" s="12" t="n"/>
      <c r="E129" s="13" t="n"/>
    </row>
    <row r="130">
      <c r="A130" s="12" t="n"/>
      <c r="E130" s="13" t="n"/>
    </row>
    <row r="131">
      <c r="A131" s="12" t="n"/>
      <c r="E131" s="13" t="n"/>
    </row>
    <row r="132">
      <c r="A132" s="12" t="n"/>
      <c r="E132" s="13" t="n"/>
    </row>
    <row r="133">
      <c r="A133" s="12" t="n"/>
      <c r="E133" s="13" t="n"/>
    </row>
    <row r="134">
      <c r="A134" s="12" t="n"/>
      <c r="E134" s="13" t="n"/>
    </row>
    <row r="135">
      <c r="A135" s="12" t="n"/>
      <c r="E135" s="13" t="n"/>
    </row>
    <row r="136">
      <c r="A136" s="12" t="n"/>
      <c r="E136" s="13" t="n"/>
    </row>
    <row r="137">
      <c r="A137" s="12" t="n"/>
      <c r="E137" s="13" t="n"/>
    </row>
    <row r="138">
      <c r="A138" s="12" t="n"/>
      <c r="E138" s="13" t="n"/>
    </row>
    <row r="139">
      <c r="A139" s="12" t="n"/>
      <c r="E139" s="13" t="n"/>
    </row>
    <row r="140">
      <c r="A140" s="12" t="n"/>
      <c r="E140" s="13" t="n"/>
    </row>
    <row r="141">
      <c r="A141" s="12" t="n"/>
      <c r="E141" s="13" t="n"/>
    </row>
    <row r="142">
      <c r="A142" s="12" t="n"/>
      <c r="E142" s="13" t="n"/>
    </row>
    <row r="143">
      <c r="A143" s="12" t="n"/>
      <c r="E143" s="13" t="n"/>
    </row>
    <row r="144">
      <c r="A144" s="12" t="n"/>
      <c r="E144" s="13" t="n"/>
    </row>
    <row r="145">
      <c r="A145" s="12" t="n"/>
      <c r="E145" s="13" t="n"/>
    </row>
    <row r="146">
      <c r="A146" s="12" t="n"/>
      <c r="E146" s="13" t="n"/>
    </row>
    <row r="147">
      <c r="A147" s="12" t="n"/>
      <c r="E147" s="13" t="n"/>
    </row>
    <row r="148">
      <c r="A148" s="12" t="n"/>
      <c r="E148" s="13" t="n"/>
    </row>
    <row r="149">
      <c r="A149" s="12" t="n"/>
      <c r="E149" s="13" t="n"/>
    </row>
    <row r="150">
      <c r="A150" s="12" t="n"/>
      <c r="E150" s="13" t="n"/>
    </row>
    <row r="151">
      <c r="A151" s="12" t="n"/>
      <c r="E151" s="13" t="n"/>
    </row>
    <row r="152">
      <c r="A152" s="12" t="n"/>
      <c r="E152" s="13" t="n"/>
    </row>
    <row r="153">
      <c r="A153" s="12" t="n"/>
      <c r="E153" s="13" t="n"/>
    </row>
    <row r="154">
      <c r="A154" s="12" t="n"/>
      <c r="E154" s="13" t="n"/>
    </row>
    <row r="155">
      <c r="A155" s="12" t="n"/>
      <c r="E155" s="13" t="n"/>
    </row>
    <row r="156">
      <c r="A156" s="12" t="n"/>
      <c r="E156" s="13" t="n"/>
    </row>
    <row r="157">
      <c r="A157" s="12" t="n"/>
      <c r="E157" s="13" t="n"/>
    </row>
    <row r="158">
      <c r="A158" s="12" t="n"/>
      <c r="E158" s="13" t="n"/>
    </row>
    <row r="159">
      <c r="A159" s="12" t="n"/>
      <c r="E159" s="13" t="n"/>
    </row>
    <row r="160">
      <c r="A160" s="12" t="n"/>
      <c r="E160" s="13" t="n"/>
    </row>
    <row r="161">
      <c r="A161" s="12" t="n"/>
      <c r="E161" s="13" t="n"/>
    </row>
    <row r="162">
      <c r="A162" s="12" t="n"/>
      <c r="E162" s="13" t="n"/>
    </row>
    <row r="163">
      <c r="A163" s="12" t="n"/>
      <c r="E163" s="13" t="n"/>
    </row>
    <row r="164">
      <c r="A164" s="12" t="n"/>
      <c r="E164" s="13" t="n"/>
    </row>
    <row r="165">
      <c r="A165" s="12" t="n"/>
      <c r="E165" s="13" t="n"/>
    </row>
    <row r="166">
      <c r="A166" s="12" t="n"/>
      <c r="E166" s="13" t="n"/>
    </row>
    <row r="167">
      <c r="A167" s="12" t="n"/>
      <c r="E167" s="13" t="n"/>
    </row>
    <row r="168">
      <c r="A168" s="12" t="n"/>
      <c r="E168" s="13" t="n"/>
    </row>
    <row r="169">
      <c r="A169" s="12" t="n"/>
      <c r="E169" s="13" t="n"/>
    </row>
    <row r="170">
      <c r="A170" s="12" t="n"/>
      <c r="E170" s="13" t="n"/>
    </row>
    <row r="171">
      <c r="A171" s="12" t="n"/>
      <c r="E171" s="13" t="n"/>
    </row>
    <row r="172">
      <c r="A172" s="12" t="n"/>
      <c r="E172" s="13" t="n"/>
    </row>
    <row r="173">
      <c r="A173" s="12" t="n"/>
      <c r="E173" s="13" t="n"/>
    </row>
    <row r="174">
      <c r="A174" s="12" t="n"/>
      <c r="E174" s="13" t="n"/>
    </row>
    <row r="175">
      <c r="A175" s="12" t="n"/>
      <c r="E175" s="13" t="n"/>
    </row>
    <row r="176">
      <c r="A176" s="12" t="n"/>
      <c r="E176" s="13" t="n"/>
    </row>
    <row r="177">
      <c r="A177" s="12" t="n"/>
      <c r="E177" s="13" t="n"/>
    </row>
    <row r="178">
      <c r="A178" s="12" t="n"/>
      <c r="E178" s="13" t="n"/>
    </row>
    <row r="179">
      <c r="A179" s="12" t="n"/>
      <c r="E179" s="13" t="n"/>
    </row>
    <row r="180">
      <c r="A180" s="12" t="n"/>
      <c r="E180" s="13" t="n"/>
    </row>
    <row r="181">
      <c r="A181" s="12" t="n"/>
      <c r="E181" s="13" t="n"/>
    </row>
    <row r="182">
      <c r="A182" s="12" t="n"/>
      <c r="E182" s="13" t="n"/>
    </row>
    <row r="183">
      <c r="A183" s="12" t="n"/>
      <c r="E183" s="13" t="n"/>
    </row>
    <row r="184">
      <c r="A184" s="12" t="n"/>
      <c r="E184" s="13" t="n"/>
    </row>
    <row r="185">
      <c r="A185" s="12" t="n"/>
      <c r="E185" s="13" t="n"/>
    </row>
    <row r="186">
      <c r="A186" s="12" t="n"/>
      <c r="E186" s="13" t="n"/>
    </row>
    <row r="187">
      <c r="A187" s="12" t="n"/>
      <c r="E187" s="13" t="n"/>
    </row>
    <row r="188">
      <c r="A188" s="12" t="n"/>
      <c r="E188" s="13" t="n"/>
    </row>
    <row r="189">
      <c r="A189" s="12" t="n"/>
      <c r="E189" s="13" t="n"/>
    </row>
    <row r="190">
      <c r="A190" s="12" t="n"/>
      <c r="E190" s="13" t="n"/>
    </row>
    <row r="191">
      <c r="A191" s="12" t="n"/>
      <c r="E191" s="13" t="n"/>
    </row>
    <row r="192">
      <c r="A192" s="12" t="n"/>
      <c r="E192" s="13" t="n"/>
    </row>
    <row r="193">
      <c r="A193" s="12" t="n"/>
      <c r="E193" s="13" t="n"/>
    </row>
    <row r="194">
      <c r="A194" s="12" t="n"/>
      <c r="E194" s="13" t="n"/>
    </row>
    <row r="195">
      <c r="A195" s="12" t="n"/>
      <c r="E195" s="13" t="n"/>
    </row>
    <row r="196">
      <c r="A196" s="12" t="n"/>
      <c r="E196" s="13" t="n"/>
    </row>
    <row r="197">
      <c r="A197" s="12" t="n"/>
      <c r="E197" s="13" t="n"/>
    </row>
    <row r="198">
      <c r="A198" s="12" t="n"/>
      <c r="E198" s="13" t="n"/>
    </row>
    <row r="199">
      <c r="A199" s="12" t="n"/>
      <c r="E199" s="13" t="n"/>
    </row>
    <row r="200">
      <c r="A200" s="12" t="n"/>
      <c r="E200" s="13" t="n"/>
    </row>
    <row r="201">
      <c r="A201" s="12" t="n"/>
      <c r="E201" s="13" t="n"/>
    </row>
    <row r="202">
      <c r="A202" s="12" t="n"/>
      <c r="E202" s="13" t="n"/>
    </row>
    <row r="203">
      <c r="A203" s="12" t="n"/>
      <c r="E203" s="13" t="n"/>
    </row>
    <row r="204">
      <c r="A204" s="12" t="n"/>
      <c r="E204" s="13" t="n"/>
    </row>
    <row r="205">
      <c r="A205" s="12" t="n"/>
      <c r="E205" s="13" t="n"/>
    </row>
    <row r="206">
      <c r="A206" s="12" t="n"/>
      <c r="E206" s="13" t="n"/>
    </row>
    <row r="207">
      <c r="A207" s="12" t="n"/>
      <c r="E207" s="13" t="n"/>
    </row>
    <row r="208">
      <c r="A208" s="12" t="n"/>
      <c r="E208" s="13" t="n"/>
    </row>
    <row r="209">
      <c r="A209" s="12" t="n"/>
      <c r="E209" s="13" t="n"/>
    </row>
    <row r="210">
      <c r="A210" s="12" t="n"/>
      <c r="E210" s="13" t="n"/>
    </row>
    <row r="211">
      <c r="A211" s="12" t="n"/>
      <c r="E211" s="13" t="n"/>
    </row>
    <row r="212">
      <c r="A212" s="12" t="n"/>
      <c r="E212" s="13" t="n"/>
    </row>
    <row r="213">
      <c r="A213" s="12" t="n"/>
      <c r="E213" s="13" t="n"/>
    </row>
    <row r="214">
      <c r="A214" s="12" t="n"/>
      <c r="E214" s="13" t="n"/>
    </row>
    <row r="215">
      <c r="A215" s="12" t="n"/>
      <c r="E215" s="13" t="n"/>
    </row>
    <row r="216">
      <c r="A216" s="12" t="n"/>
      <c r="E216" s="13" t="n"/>
    </row>
    <row r="217">
      <c r="A217" s="12" t="n"/>
      <c r="E217" s="13" t="n"/>
    </row>
    <row r="218">
      <c r="A218" s="12" t="n"/>
      <c r="E218" s="13" t="n"/>
    </row>
    <row r="219">
      <c r="A219" s="12" t="n"/>
      <c r="E219" s="13" t="n"/>
    </row>
    <row r="220">
      <c r="A220" s="12" t="n"/>
      <c r="E220" s="13" t="n"/>
    </row>
    <row r="221">
      <c r="A221" s="12" t="n"/>
      <c r="E221" s="13" t="n"/>
    </row>
    <row r="222">
      <c r="A222" s="12" t="n"/>
      <c r="E222" s="13" t="n"/>
    </row>
    <row r="223">
      <c r="A223" s="12" t="n"/>
      <c r="E223" s="13" t="n"/>
    </row>
    <row r="224">
      <c r="A224" s="12" t="n"/>
      <c r="E224" s="13" t="n"/>
    </row>
    <row r="225">
      <c r="A225" s="12" t="n"/>
      <c r="E225" s="13" t="n"/>
    </row>
    <row r="226">
      <c r="A226" s="12" t="n"/>
      <c r="E226" s="13" t="n"/>
    </row>
    <row r="227">
      <c r="A227" s="12" t="n"/>
      <c r="E227" s="13" t="n"/>
    </row>
    <row r="228">
      <c r="A228" s="12" t="n"/>
      <c r="E228" s="13" t="n"/>
    </row>
    <row r="229">
      <c r="A229" s="12" t="n"/>
      <c r="E229" s="13" t="n"/>
    </row>
    <row r="230">
      <c r="A230" s="12" t="n"/>
      <c r="E230" s="13" t="n"/>
    </row>
    <row r="231">
      <c r="A231" s="12" t="n"/>
      <c r="E231" s="13" t="n"/>
    </row>
    <row r="232">
      <c r="A232" s="12" t="n"/>
      <c r="E232" s="13" t="n"/>
    </row>
    <row r="233">
      <c r="A233" s="12" t="n"/>
      <c r="E233" s="13" t="n"/>
    </row>
    <row r="234">
      <c r="A234" s="12" t="n"/>
      <c r="E234" s="13" t="n"/>
    </row>
    <row r="235">
      <c r="A235" s="12" t="n"/>
      <c r="E235" s="13" t="n"/>
    </row>
    <row r="236">
      <c r="A236" s="12" t="n"/>
      <c r="E236" s="13" t="n"/>
    </row>
    <row r="237">
      <c r="A237" s="12" t="n"/>
      <c r="E237" s="13" t="n"/>
    </row>
    <row r="238">
      <c r="A238" s="12" t="n"/>
      <c r="E238" s="13" t="n"/>
    </row>
    <row r="239">
      <c r="A239" s="12" t="n"/>
      <c r="E239" s="13" t="n"/>
    </row>
    <row r="240">
      <c r="A240" s="12" t="n"/>
      <c r="E240" s="13" t="n"/>
    </row>
    <row r="241">
      <c r="A241" s="12" t="n"/>
      <c r="E241" s="13" t="n"/>
    </row>
    <row r="242">
      <c r="A242" s="12" t="n"/>
      <c r="E242" s="13" t="n"/>
    </row>
    <row r="243">
      <c r="A243" s="12" t="n"/>
      <c r="E243" s="13" t="n"/>
    </row>
    <row r="244">
      <c r="A244" s="12" t="n"/>
      <c r="E244" s="13" t="n"/>
    </row>
    <row r="245">
      <c r="A245" s="12" t="n"/>
      <c r="E245" s="13" t="n"/>
    </row>
    <row r="246">
      <c r="A246" s="12" t="n"/>
      <c r="E246" s="13" t="n"/>
    </row>
    <row r="247">
      <c r="A247" s="12" t="n"/>
      <c r="E247" s="13" t="n"/>
    </row>
    <row r="248">
      <c r="A248" s="12" t="n"/>
      <c r="E248" s="13" t="n"/>
    </row>
    <row r="249">
      <c r="A249" s="12" t="n"/>
      <c r="E249" s="13" t="n"/>
    </row>
    <row r="250">
      <c r="A250" s="12" t="n"/>
      <c r="E250" s="13" t="n"/>
    </row>
    <row r="251">
      <c r="A251" s="12" t="n"/>
      <c r="E251" s="13" t="n"/>
    </row>
    <row r="252">
      <c r="A252" s="12" t="n"/>
      <c r="E252" s="13" t="n"/>
    </row>
    <row r="253">
      <c r="A253" s="12" t="n"/>
      <c r="E253" s="13" t="n"/>
    </row>
    <row r="254">
      <c r="A254" s="12" t="n"/>
      <c r="E254" s="13" t="n"/>
    </row>
    <row r="255">
      <c r="A255" s="12" t="n"/>
      <c r="E255" s="13" t="n"/>
    </row>
    <row r="256">
      <c r="A256" s="12" t="n"/>
      <c r="E256" s="13" t="n"/>
    </row>
    <row r="257">
      <c r="A257" s="12" t="n"/>
      <c r="E257" s="13" t="n"/>
    </row>
    <row r="258">
      <c r="A258" s="12" t="n"/>
      <c r="E258" s="13" t="n"/>
    </row>
    <row r="259">
      <c r="A259" s="12" t="n"/>
      <c r="E259" s="13" t="n"/>
    </row>
    <row r="260">
      <c r="A260" s="12" t="n"/>
      <c r="E260" s="13" t="n"/>
    </row>
    <row r="261">
      <c r="A261" s="12" t="n"/>
      <c r="E261" s="13" t="n"/>
    </row>
    <row r="262">
      <c r="A262" s="12" t="n"/>
      <c r="E262" s="13" t="n"/>
    </row>
    <row r="263">
      <c r="A263" s="12" t="n"/>
      <c r="E263" s="13" t="n"/>
    </row>
    <row r="264">
      <c r="A264" s="12" t="n"/>
      <c r="E264" s="13" t="n"/>
    </row>
    <row r="265">
      <c r="A265" s="12" t="n"/>
      <c r="E265" s="13" t="n"/>
    </row>
    <row r="266">
      <c r="A266" s="12" t="n"/>
      <c r="E266" s="13" t="n"/>
    </row>
    <row r="267">
      <c r="A267" s="12" t="n"/>
      <c r="E267" s="13" t="n"/>
    </row>
    <row r="268">
      <c r="A268" s="12" t="n"/>
      <c r="E268" s="13" t="n"/>
    </row>
    <row r="269">
      <c r="A269" s="12" t="n"/>
      <c r="E269" s="13" t="n"/>
    </row>
    <row r="270">
      <c r="A270" s="12" t="n"/>
      <c r="E270" s="13" t="n"/>
    </row>
    <row r="271">
      <c r="A271" s="12" t="n"/>
      <c r="E271" s="13" t="n"/>
    </row>
    <row r="272">
      <c r="A272" s="12" t="n"/>
      <c r="E272" s="13" t="n"/>
    </row>
    <row r="273">
      <c r="A273" s="12" t="n"/>
      <c r="E273" s="13" t="n"/>
    </row>
    <row r="274">
      <c r="A274" s="12" t="n"/>
      <c r="E274" s="13" t="n"/>
    </row>
    <row r="275">
      <c r="A275" s="12" t="n"/>
      <c r="E275" s="13" t="n"/>
    </row>
    <row r="276">
      <c r="A276" s="12" t="n"/>
      <c r="E276" s="13" t="n"/>
    </row>
    <row r="277">
      <c r="A277" s="12" t="n"/>
      <c r="E277" s="13" t="n"/>
    </row>
    <row r="278">
      <c r="A278" s="12" t="n"/>
      <c r="E278" s="13" t="n"/>
    </row>
    <row r="279">
      <c r="A279" s="12" t="n"/>
      <c r="E279" s="13" t="n"/>
    </row>
    <row r="280">
      <c r="A280" s="12" t="n"/>
      <c r="E280" s="13" t="n"/>
    </row>
    <row r="281">
      <c r="A281" s="12" t="n"/>
      <c r="E281" s="13" t="n"/>
    </row>
    <row r="282">
      <c r="A282" s="12" t="n"/>
      <c r="E282" s="13" t="n"/>
    </row>
    <row r="283">
      <c r="A283" s="12" t="n"/>
      <c r="E283" s="13" t="n"/>
    </row>
    <row r="284">
      <c r="A284" s="12" t="n"/>
      <c r="E284" s="13" t="n"/>
    </row>
    <row r="285">
      <c r="A285" s="12" t="n"/>
      <c r="E285" s="13" t="n"/>
    </row>
    <row r="286">
      <c r="A286" s="12" t="n"/>
      <c r="E286" s="13" t="n"/>
    </row>
    <row r="287">
      <c r="A287" s="12" t="n"/>
      <c r="E287" s="13" t="n"/>
    </row>
    <row r="288">
      <c r="A288" s="12" t="n"/>
      <c r="E288" s="13" t="n"/>
    </row>
    <row r="289">
      <c r="A289" s="12" t="n"/>
      <c r="E289" s="13" t="n"/>
    </row>
    <row r="290">
      <c r="A290" s="12" t="n"/>
      <c r="E290" s="13" t="n"/>
    </row>
    <row r="291">
      <c r="A291" s="12" t="n"/>
      <c r="E291" s="13" t="n"/>
    </row>
    <row r="292">
      <c r="A292" s="12" t="n"/>
      <c r="E292" s="13" t="n"/>
    </row>
    <row r="293">
      <c r="A293" s="12" t="n"/>
      <c r="E293" s="13" t="n"/>
    </row>
    <row r="294">
      <c r="A294" s="12" t="n"/>
      <c r="E294" s="13" t="n"/>
    </row>
    <row r="295">
      <c r="A295" s="12" t="n"/>
      <c r="E295" s="13" t="n"/>
    </row>
    <row r="296">
      <c r="A296" s="12" t="n"/>
      <c r="E296" s="13" t="n"/>
    </row>
    <row r="297">
      <c r="A297" s="12" t="n"/>
      <c r="E297" s="13" t="n"/>
    </row>
    <row r="298">
      <c r="A298" s="12" t="n"/>
      <c r="E298" s="13" t="n"/>
    </row>
    <row r="299">
      <c r="A299" s="12" t="n"/>
      <c r="E299" s="13" t="n"/>
    </row>
    <row r="300">
      <c r="A300" s="12" t="n"/>
      <c r="E300" s="13" t="n"/>
    </row>
    <row r="301">
      <c r="A301" s="12" t="n"/>
      <c r="E301" s="13" t="n"/>
    </row>
  </sheetData>
  <dataValidations count="2">
    <dataValidation sqref="B2:B301" showDropDown="0" showInputMessage="0" showErrorMessage="0" allowBlank="1" type="list">
      <formula1>='Items'!$A$2:$A$301</formula1>
    </dataValidation>
    <dataValidation sqref="C2:C301" showDropDown="0" showInputMessage="0" showErrorMessage="0" allowBlank="1" type="list">
      <formula1>"Purchase,Use,Sale,Waste,Count gap"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Çetele · cetele.site</dc:creator>
  <dc:title>Stock tracking template</dc:title>
  <dcterms:created xsi:type="dcterms:W3CDTF">2026-10-13T22:00:03Z</dcterms:created>
  <dcterms:modified xsi:type="dcterms:W3CDTF">2026-10-13T22:00:03Z</dcterms:modified>
</cp:coreProperties>
</file>